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codeName="ThisWorkbook" autoCompressPictures="0"/>
  <mc:AlternateContent xmlns:mc="http://schemas.openxmlformats.org/markup-compatibility/2006">
    <mc:Choice Requires="x15">
      <x15ac:absPath xmlns:x15ac="http://schemas.microsoft.com/office/spreadsheetml/2010/11/ac" url="/Users/torii/Desktop/"/>
    </mc:Choice>
  </mc:AlternateContent>
  <xr:revisionPtr revIDLastSave="0" documentId="13_ncr:1_{33AD3A1D-A0CA-BD4E-A99C-4846F182172A}" xr6:coauthVersionLast="47" xr6:coauthVersionMax="47" xr10:uidLastSave="{00000000-0000-0000-0000-000000000000}"/>
  <bookViews>
    <workbookView xWindow="0" yWindow="500" windowWidth="38400" windowHeight="20360" tabRatio="788" xr2:uid="{00000000-000D-0000-FFFF-FFFF00000000}"/>
  </bookViews>
  <sheets>
    <sheet name="プランシートの使い方" sheetId="30" r:id="rId1"/>
    <sheet name="プランシート  " sheetId="29" r:id="rId2"/>
    <sheet name="1 月" sheetId="61" state="hidden" r:id="rId3"/>
    <sheet name="2 月" sheetId="62" state="hidden" r:id="rId4"/>
    <sheet name="3 月" sheetId="63" state="hidden" r:id="rId5"/>
    <sheet name="4 月" sheetId="64" r:id="rId6"/>
    <sheet name="5 月" sheetId="65" r:id="rId7"/>
    <sheet name="6 月" sheetId="66" r:id="rId8"/>
    <sheet name="7 月" sheetId="67" r:id="rId9"/>
    <sheet name="8 月" sheetId="68" r:id="rId10"/>
    <sheet name="9 月" sheetId="69" r:id="rId11"/>
    <sheet name="10月" sheetId="70" r:id="rId12"/>
    <sheet name="11月" sheetId="71" r:id="rId13"/>
    <sheet name="12 月" sheetId="72" r:id="rId14"/>
    <sheet name="2023年1月" sheetId="34" r:id="rId15"/>
    <sheet name="2023年2月" sheetId="35" r:id="rId16"/>
    <sheet name="2023年3月" sheetId="36" r:id="rId17"/>
  </sheets>
  <definedNames>
    <definedName name="CalendarYear" localSheetId="1">#REF!</definedName>
    <definedName name="CalendarYear">#REF!</definedName>
    <definedName name="ColumnTitleRegion1..H12.1" localSheetId="1">#REF!</definedName>
    <definedName name="ColumnTitleRegion1..H12.1">#REF!</definedName>
    <definedName name="ColumnTitleRegion1..H12.10" localSheetId="1">#REF!</definedName>
    <definedName name="ColumnTitleRegion1..H12.10">#REF!</definedName>
    <definedName name="ColumnTitleRegion1..H12.11" localSheetId="1">#REF!</definedName>
    <definedName name="ColumnTitleRegion1..H12.11">#REF!</definedName>
    <definedName name="ColumnTitleRegion1..H12.12" localSheetId="1">#REF!</definedName>
    <definedName name="ColumnTitleRegion1..H12.12">#REF!</definedName>
    <definedName name="ColumnTitleRegion1..H12.2" localSheetId="1">#REF!</definedName>
    <definedName name="ColumnTitleRegion1..H12.2">#REF!</definedName>
    <definedName name="ColumnTitleRegion1..H12.3" localSheetId="1">#REF!</definedName>
    <definedName name="ColumnTitleRegion1..H12.3">#REF!</definedName>
    <definedName name="ColumnTitleRegion1..H12.4" localSheetId="1">#REF!</definedName>
    <definedName name="ColumnTitleRegion1..H12.4">#REF!</definedName>
    <definedName name="ColumnTitleRegion1..H12.5" localSheetId="1">#REF!</definedName>
    <definedName name="ColumnTitleRegion1..H12.5">#REF!</definedName>
    <definedName name="ColumnTitleRegion1..H12.6" localSheetId="1">#REF!</definedName>
    <definedName name="ColumnTitleRegion1..H12.6">#REF!</definedName>
    <definedName name="ColumnTitleRegion1..H12.7" localSheetId="1">#REF!</definedName>
    <definedName name="ColumnTitleRegion1..H12.7">#REF!</definedName>
    <definedName name="ColumnTitleRegion1..H12.8" localSheetId="1">#REF!</definedName>
    <definedName name="ColumnTitleRegion1..H12.8">#REF!</definedName>
    <definedName name="ColumnTitleRegion1..H12.9" localSheetId="1">#REF!</definedName>
    <definedName name="ColumnTitleRegion1..H12.9">#REF!</definedName>
    <definedName name="ColumnTitleRegion2..C14.1" localSheetId="1">#REF!</definedName>
    <definedName name="ColumnTitleRegion2..C14.1">#REF!</definedName>
    <definedName name="ColumnTitleRegion2..C14.10" localSheetId="1">#REF!</definedName>
    <definedName name="ColumnTitleRegion2..C14.10">#REF!</definedName>
    <definedName name="ColumnTitleRegion2..C14.11" localSheetId="1">#REF!</definedName>
    <definedName name="ColumnTitleRegion2..C14.11">#REF!</definedName>
    <definedName name="ColumnTitleRegion2..C14.12" localSheetId="1">#REF!</definedName>
    <definedName name="ColumnTitleRegion2..C14.12">#REF!</definedName>
    <definedName name="ColumnTitleRegion2..C14.2" localSheetId="1">#REF!</definedName>
    <definedName name="ColumnTitleRegion2..C14.2">#REF!</definedName>
    <definedName name="ColumnTitleRegion2..C14.3" localSheetId="1">#REF!</definedName>
    <definedName name="ColumnTitleRegion2..C14.3">#REF!</definedName>
    <definedName name="ColumnTitleRegion2..C14.4" localSheetId="1">#REF!</definedName>
    <definedName name="ColumnTitleRegion2..C14.4">#REF!</definedName>
    <definedName name="ColumnTitleRegion2..C14.5" localSheetId="1">#REF!</definedName>
    <definedName name="ColumnTitleRegion2..C14.5">#REF!</definedName>
    <definedName name="ColumnTitleRegion2..C14.6" localSheetId="1">#REF!</definedName>
    <definedName name="ColumnTitleRegion2..C14.6">#REF!</definedName>
    <definedName name="ColumnTitleRegion2..C14.7" localSheetId="1">#REF!</definedName>
    <definedName name="ColumnTitleRegion2..C14.7">#REF!</definedName>
    <definedName name="ColumnTitleRegion2..C14.8" localSheetId="1">#REF!</definedName>
    <definedName name="ColumnTitleRegion2..C14.8">#REF!</definedName>
    <definedName name="ColumnTitleRegion2..C14.9" localSheetId="1">#REF!</definedName>
    <definedName name="ColumnTitleRegion2..C14.9">#REF!</definedName>
    <definedName name="DaysAndWeeks" localSheetId="1">{0,1,2,3,4,5,6} + {0;1;2;3;4;5}*7</definedName>
    <definedName name="DaysAndWeeks">{0,1,2,3,4,5,6} + {0;1;2;3;4;5}*7</definedName>
    <definedName name="_xlnm.Print_Area" localSheetId="2">'1 月'!$A$2:$H$15</definedName>
    <definedName name="_xlnm.Print_Area" localSheetId="14">'2023年1月'!$A$2:$H$15</definedName>
    <definedName name="_xlnm.Print_Area" localSheetId="1">'プランシート  '!$A$1:$W$72</definedName>
    <definedName name="RowTitleRegion1..K3" localSheetId="1">#REF!</definedName>
    <definedName name="RowTitleRegion1..K3">#REF!</definedName>
    <definedName name="カレンダー">'2023年1月'!$K$3</definedName>
    <definedName name="コラム">'2023年1月'!$B$3</definedName>
    <definedName name="コラム②">'2023年2月'!$B$3</definedName>
    <definedName name="コラム③">'2023年3月'!$B$3</definedName>
    <definedName name="コラム④">'1 月'!$B$3</definedName>
    <definedName name="コラム⑤">'10月'!$B$3</definedName>
    <definedName name="コラム⑥">'11月'!$B$3</definedName>
    <definedName name="コラム⑦">'12 月'!$B$3</definedName>
    <definedName name="スケジュール">'1 月'!$K$3</definedName>
    <definedName name="始まり">'2023年1月'!$K$4</definedName>
    <definedName name="週">'1 月'!$K$4</definedName>
    <definedName name="週の始まり" localSheetId="1">#REF!</definedName>
    <definedName name="週の始まり">#REF!</definedName>
    <definedName name="日にち">{0,1,2,3,4,5,6} + {0;1;2;3;4;5}*7</definedName>
    <definedName name="日程">{0,1,2,3,4,5,6} + {0;1;2;3;4;5}*7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 i="36" l="1"/>
  <c r="E2" i="35"/>
  <c r="E2" i="34"/>
  <c r="E2" i="72"/>
  <c r="E2" i="71"/>
  <c r="E2" i="70"/>
  <c r="E2" i="69"/>
  <c r="E2" i="68"/>
  <c r="E2" i="67"/>
  <c r="E2" i="66"/>
  <c r="E2" i="65"/>
  <c r="E2" i="64"/>
  <c r="E1" i="72"/>
  <c r="E1" i="71"/>
  <c r="E1" i="70"/>
  <c r="E1" i="69"/>
  <c r="E1" i="68"/>
  <c r="E1" i="67"/>
  <c r="E1" i="66"/>
  <c r="E1" i="65"/>
  <c r="E1" i="64"/>
  <c r="E1" i="63"/>
  <c r="E1" i="62"/>
  <c r="E1" i="61"/>
  <c r="B14" i="72" a="1"/>
  <c r="C14" i="72" s="1"/>
  <c r="B12" i="72" a="1"/>
  <c r="C12" i="72" s="1"/>
  <c r="B10" i="72" a="1"/>
  <c r="C10" i="72" s="1"/>
  <c r="B8" i="72" a="1"/>
  <c r="C8" i="72" s="1"/>
  <c r="B6" i="72" a="1"/>
  <c r="C6" i="72" s="1"/>
  <c r="B4" i="72" a="1"/>
  <c r="C4" i="72" s="1"/>
  <c r="C3" i="72" s="1"/>
  <c r="B3" i="72"/>
  <c r="B1" i="72"/>
  <c r="B14" i="71" a="1"/>
  <c r="C14" i="71" s="1"/>
  <c r="B12" i="71" a="1"/>
  <c r="F12" i="71" s="1"/>
  <c r="B10" i="71" a="1"/>
  <c r="F10" i="71" s="1"/>
  <c r="B8" i="71" a="1"/>
  <c r="F8" i="71" s="1"/>
  <c r="B6" i="71" a="1"/>
  <c r="F6" i="71" s="1"/>
  <c r="H4" i="71"/>
  <c r="H3" i="71" s="1"/>
  <c r="B4" i="71" a="1"/>
  <c r="F4" i="71" s="1"/>
  <c r="F3" i="71" s="1"/>
  <c r="B3" i="71"/>
  <c r="B1" i="71"/>
  <c r="B14" i="70" a="1"/>
  <c r="C14" i="70" s="1"/>
  <c r="B12" i="70" a="1"/>
  <c r="H12" i="70" s="1"/>
  <c r="B10" i="70" a="1"/>
  <c r="H10" i="70" s="1"/>
  <c r="B8" i="70" a="1"/>
  <c r="H8" i="70" s="1"/>
  <c r="B6" i="70" a="1"/>
  <c r="H6" i="70" s="1"/>
  <c r="B4" i="70" a="1"/>
  <c r="H4" i="70" s="1"/>
  <c r="H3" i="70" s="1"/>
  <c r="B3" i="70"/>
  <c r="B1" i="70"/>
  <c r="B14" i="69" a="1"/>
  <c r="C14" i="69" s="1"/>
  <c r="B12" i="69" a="1"/>
  <c r="C12" i="69" s="1"/>
  <c r="B10" i="69" a="1"/>
  <c r="C10" i="69" s="1"/>
  <c r="B8" i="69" a="1"/>
  <c r="C8" i="69" s="1"/>
  <c r="B6" i="69" a="1"/>
  <c r="C6" i="69" s="1"/>
  <c r="B4" i="69" a="1"/>
  <c r="C4" i="69" s="1"/>
  <c r="C3" i="69" s="1"/>
  <c r="B3" i="69"/>
  <c r="B1" i="69"/>
  <c r="B14" i="68" a="1"/>
  <c r="B14" i="68" s="1"/>
  <c r="B12" i="68" a="1"/>
  <c r="G12" i="68" s="1"/>
  <c r="B10" i="68" a="1"/>
  <c r="G10" i="68" s="1"/>
  <c r="B8" i="68" a="1"/>
  <c r="G8" i="68" s="1"/>
  <c r="B6" i="68" a="1"/>
  <c r="G6" i="68" s="1"/>
  <c r="B4" i="68" a="1"/>
  <c r="G4" i="68" s="1"/>
  <c r="G3" i="68" s="1"/>
  <c r="B3" i="68"/>
  <c r="B1" i="68"/>
  <c r="B14" i="67" a="1"/>
  <c r="C14" i="67" s="1"/>
  <c r="B12" i="67" a="1"/>
  <c r="F12" i="67" s="1"/>
  <c r="B10" i="67" a="1"/>
  <c r="F10" i="67" s="1"/>
  <c r="B8" i="67" a="1"/>
  <c r="F8" i="67" s="1"/>
  <c r="B6" i="67" a="1"/>
  <c r="F6" i="67" s="1"/>
  <c r="B4" i="67" a="1"/>
  <c r="F4" i="67" s="1"/>
  <c r="F3" i="67" s="1"/>
  <c r="B3" i="67"/>
  <c r="B1" i="67"/>
  <c r="B14" i="66" a="1"/>
  <c r="B14" i="66" s="1"/>
  <c r="B12" i="66" a="1"/>
  <c r="B12" i="66" s="1"/>
  <c r="B10" i="66" a="1"/>
  <c r="B10" i="66" s="1"/>
  <c r="B8" i="66" a="1"/>
  <c r="B8" i="66" s="1"/>
  <c r="B6" i="66" a="1"/>
  <c r="B6" i="66" s="1"/>
  <c r="B4" i="66" a="1"/>
  <c r="B4" i="66" s="1"/>
  <c r="B3" i="66"/>
  <c r="B1" i="66"/>
  <c r="B14" i="65" a="1"/>
  <c r="B14" i="65" s="1"/>
  <c r="B12" i="65" a="1"/>
  <c r="H12" i="65" s="1"/>
  <c r="B10" i="65" a="1"/>
  <c r="H10" i="65" s="1"/>
  <c r="B8" i="65" a="1"/>
  <c r="H8" i="65" s="1"/>
  <c r="B6" i="65" a="1"/>
  <c r="H6" i="65" s="1"/>
  <c r="B4" i="65" a="1"/>
  <c r="H4" i="65" s="1"/>
  <c r="H3" i="65" s="1"/>
  <c r="B3" i="65"/>
  <c r="B1" i="65"/>
  <c r="B14" i="64" a="1"/>
  <c r="C14" i="64" s="1"/>
  <c r="B12" i="64" a="1"/>
  <c r="C12" i="64" s="1"/>
  <c r="B10" i="64" a="1"/>
  <c r="C10" i="64" s="1"/>
  <c r="B8" i="64" a="1"/>
  <c r="C8" i="64" s="1"/>
  <c r="B6" i="64" a="1"/>
  <c r="C6" i="64" s="1"/>
  <c r="B4" i="64" a="1"/>
  <c r="C4" i="64" s="1"/>
  <c r="C3" i="64" s="1"/>
  <c r="B3" i="64"/>
  <c r="B1" i="64"/>
  <c r="B14" i="63" a="1"/>
  <c r="C14" i="63" s="1"/>
  <c r="B12" i="63" a="1"/>
  <c r="F12" i="63" s="1"/>
  <c r="B10" i="63" a="1"/>
  <c r="F10" i="63" s="1"/>
  <c r="B8" i="63" a="1"/>
  <c r="F8" i="63" s="1"/>
  <c r="B6" i="63" a="1"/>
  <c r="F6" i="63" s="1"/>
  <c r="B4" i="63" a="1"/>
  <c r="F4" i="63" s="1"/>
  <c r="F3" i="63" s="1"/>
  <c r="B3" i="63"/>
  <c r="B1" i="63"/>
  <c r="B14" i="62" a="1"/>
  <c r="B14" i="62" s="1"/>
  <c r="B12" i="62" a="1"/>
  <c r="H12" i="62" s="1"/>
  <c r="B10" i="62" a="1"/>
  <c r="H10" i="62" s="1"/>
  <c r="B8" i="62" a="1"/>
  <c r="H8" i="62" s="1"/>
  <c r="B6" i="62" a="1"/>
  <c r="H6" i="62" s="1"/>
  <c r="B4" i="62" a="1"/>
  <c r="H4" i="62" s="1"/>
  <c r="H3" i="62" s="1"/>
  <c r="B3" i="62"/>
  <c r="B1" i="62"/>
  <c r="B14" i="61" a="1"/>
  <c r="C14" i="61" s="1"/>
  <c r="B12" i="61" a="1"/>
  <c r="C12" i="61" s="1"/>
  <c r="B10" i="61" a="1"/>
  <c r="C10" i="61" s="1"/>
  <c r="G8" i="61"/>
  <c r="B8" i="61" a="1"/>
  <c r="C8" i="61" s="1"/>
  <c r="B6" i="61" a="1"/>
  <c r="C6" i="61" s="1"/>
  <c r="G4" i="61"/>
  <c r="G3" i="61" s="1"/>
  <c r="F4" i="61"/>
  <c r="F3" i="61" s="1"/>
  <c r="B4" i="61" a="1"/>
  <c r="C4" i="61" s="1"/>
  <c r="C3" i="61" s="1"/>
  <c r="B3" i="61"/>
  <c r="B1" i="61"/>
  <c r="G4" i="71" l="1"/>
  <c r="G3" i="71" s="1"/>
  <c r="B14" i="70"/>
  <c r="C4" i="70"/>
  <c r="C3" i="70" s="1"/>
  <c r="B6" i="69"/>
  <c r="F12" i="69"/>
  <c r="G6" i="69"/>
  <c r="E12" i="69"/>
  <c r="G6" i="67"/>
  <c r="H6" i="67"/>
  <c r="G10" i="67"/>
  <c r="D6" i="64"/>
  <c r="D12" i="64"/>
  <c r="H12" i="63"/>
  <c r="C8" i="62"/>
  <c r="F8" i="64"/>
  <c r="E4" i="69"/>
  <c r="E3" i="69" s="1"/>
  <c r="B10" i="69"/>
  <c r="G8" i="71"/>
  <c r="C12" i="67"/>
  <c r="F4" i="69"/>
  <c r="F3" i="69" s="1"/>
  <c r="D10" i="69"/>
  <c r="G12" i="69"/>
  <c r="B6" i="70"/>
  <c r="C12" i="70"/>
  <c r="D12" i="62"/>
  <c r="D10" i="64"/>
  <c r="C8" i="67"/>
  <c r="E12" i="67"/>
  <c r="G4" i="69"/>
  <c r="G3" i="69" s="1"/>
  <c r="E10" i="69"/>
  <c r="C6" i="70"/>
  <c r="D12" i="70"/>
  <c r="G10" i="71"/>
  <c r="D6" i="72"/>
  <c r="D6" i="61"/>
  <c r="B6" i="67"/>
  <c r="E8" i="67"/>
  <c r="H12" i="67"/>
  <c r="F10" i="69"/>
  <c r="B14" i="69"/>
  <c r="D6" i="70"/>
  <c r="G12" i="70"/>
  <c r="D10" i="61"/>
  <c r="C12" i="62"/>
  <c r="E6" i="61"/>
  <c r="B12" i="61"/>
  <c r="C4" i="62"/>
  <c r="C3" i="62" s="1"/>
  <c r="G12" i="62"/>
  <c r="G10" i="63"/>
  <c r="F4" i="64"/>
  <c r="F3" i="64" s="1"/>
  <c r="C6" i="67"/>
  <c r="G10" i="69"/>
  <c r="G6" i="70"/>
  <c r="H12" i="71"/>
  <c r="F12" i="61"/>
  <c r="C14" i="62"/>
  <c r="H10" i="63"/>
  <c r="F12" i="64"/>
  <c r="D6" i="67"/>
  <c r="B10" i="67"/>
  <c r="D10" i="72"/>
  <c r="G6" i="61"/>
  <c r="D12" i="61"/>
  <c r="D4" i="61"/>
  <c r="D3" i="61" s="1"/>
  <c r="E4" i="61"/>
  <c r="E3" i="61" s="1"/>
  <c r="D8" i="61"/>
  <c r="G12" i="61"/>
  <c r="E6" i="67"/>
  <c r="D10" i="67"/>
  <c r="B12" i="69"/>
  <c r="G8" i="70"/>
  <c r="G6" i="71"/>
  <c r="F10" i="61"/>
  <c r="H8" i="63"/>
  <c r="E8" i="61"/>
  <c r="G10" i="61"/>
  <c r="B14" i="61"/>
  <c r="B6" i="62"/>
  <c r="B10" i="62"/>
  <c r="G4" i="63"/>
  <c r="G3" i="63" s="1"/>
  <c r="E6" i="64"/>
  <c r="E10" i="64"/>
  <c r="D4" i="66"/>
  <c r="D3" i="66" s="1"/>
  <c r="D6" i="66"/>
  <c r="D8" i="66"/>
  <c r="D10" i="66"/>
  <c r="D12" i="66"/>
  <c r="D4" i="67"/>
  <c r="D3" i="67" s="1"/>
  <c r="G8" i="67"/>
  <c r="H10" i="67"/>
  <c r="H6" i="68"/>
  <c r="B8" i="69"/>
  <c r="B10" i="70"/>
  <c r="H8" i="71"/>
  <c r="E6" i="72"/>
  <c r="E10" i="72"/>
  <c r="F8" i="61"/>
  <c r="C6" i="62"/>
  <c r="C10" i="62"/>
  <c r="H4" i="63"/>
  <c r="H3" i="63" s="1"/>
  <c r="F6" i="64"/>
  <c r="F10" i="64"/>
  <c r="E4" i="66"/>
  <c r="E3" i="66" s="1"/>
  <c r="E6" i="66"/>
  <c r="E8" i="66"/>
  <c r="E10" i="66"/>
  <c r="E12" i="66"/>
  <c r="E4" i="67"/>
  <c r="E3" i="67" s="1"/>
  <c r="H8" i="67"/>
  <c r="B14" i="67"/>
  <c r="D8" i="69"/>
  <c r="B4" i="70"/>
  <c r="C10" i="70"/>
  <c r="F6" i="72"/>
  <c r="F10" i="72"/>
  <c r="C4" i="66"/>
  <c r="C3" i="66" s="1"/>
  <c r="C6" i="66"/>
  <c r="C8" i="66"/>
  <c r="C10" i="66"/>
  <c r="C12" i="66"/>
  <c r="C14" i="66"/>
  <c r="C4" i="67"/>
  <c r="C3" i="67" s="1"/>
  <c r="D6" i="62"/>
  <c r="D10" i="62"/>
  <c r="F4" i="66"/>
  <c r="F3" i="66" s="1"/>
  <c r="F6" i="66"/>
  <c r="F8" i="66"/>
  <c r="F10" i="66"/>
  <c r="F12" i="66"/>
  <c r="G4" i="67"/>
  <c r="G3" i="67" s="1"/>
  <c r="B12" i="67"/>
  <c r="H8" i="68"/>
  <c r="E8" i="69"/>
  <c r="D10" i="70"/>
  <c r="G6" i="63"/>
  <c r="G4" i="66"/>
  <c r="G3" i="66" s="1"/>
  <c r="G6" i="66"/>
  <c r="G8" i="66"/>
  <c r="G10" i="66"/>
  <c r="G12" i="66"/>
  <c r="H4" i="67"/>
  <c r="H3" i="67" s="1"/>
  <c r="D6" i="69"/>
  <c r="F8" i="69"/>
  <c r="D4" i="70"/>
  <c r="D3" i="70" s="1"/>
  <c r="B8" i="70"/>
  <c r="G10" i="70"/>
  <c r="H10" i="71"/>
  <c r="D4" i="72"/>
  <c r="D3" i="72" s="1"/>
  <c r="D8" i="72"/>
  <c r="D12" i="72"/>
  <c r="D4" i="64"/>
  <c r="D3" i="64" s="1"/>
  <c r="D8" i="64"/>
  <c r="F6" i="61"/>
  <c r="B10" i="61"/>
  <c r="E12" i="61"/>
  <c r="B4" i="62"/>
  <c r="B8" i="62"/>
  <c r="B12" i="62"/>
  <c r="H6" i="63"/>
  <c r="G12" i="63"/>
  <c r="E4" i="64"/>
  <c r="E3" i="64" s="1"/>
  <c r="E8" i="64"/>
  <c r="E12" i="64"/>
  <c r="H4" i="66"/>
  <c r="H3" i="66" s="1"/>
  <c r="H6" i="66"/>
  <c r="H8" i="66"/>
  <c r="H10" i="66"/>
  <c r="H12" i="66"/>
  <c r="B8" i="67"/>
  <c r="C10" i="67"/>
  <c r="D12" i="67"/>
  <c r="H10" i="68"/>
  <c r="B4" i="69"/>
  <c r="E6" i="69"/>
  <c r="G8" i="69"/>
  <c r="G4" i="70"/>
  <c r="G3" i="70" s="1"/>
  <c r="C8" i="70"/>
  <c r="E4" i="72"/>
  <c r="E3" i="72" s="1"/>
  <c r="E8" i="72"/>
  <c r="E12" i="72"/>
  <c r="D4" i="69"/>
  <c r="D3" i="69" s="1"/>
  <c r="F6" i="69"/>
  <c r="D12" i="69"/>
  <c r="D8" i="70"/>
  <c r="B12" i="70"/>
  <c r="H6" i="71"/>
  <c r="G12" i="71"/>
  <c r="F4" i="72"/>
  <c r="F3" i="72" s="1"/>
  <c r="F8" i="72"/>
  <c r="F12" i="72"/>
  <c r="E10" i="61"/>
  <c r="D4" i="62"/>
  <c r="D3" i="62" s="1"/>
  <c r="D8" i="62"/>
  <c r="G8" i="63"/>
  <c r="B4" i="67"/>
  <c r="D8" i="67"/>
  <c r="E10" i="67"/>
  <c r="G12" i="67"/>
  <c r="H4" i="68"/>
  <c r="H3" i="68" s="1"/>
  <c r="H12" i="68"/>
  <c r="C4" i="65"/>
  <c r="C3" i="65" s="1"/>
  <c r="C6" i="65"/>
  <c r="C8" i="65"/>
  <c r="C10" i="65"/>
  <c r="C12" i="65"/>
  <c r="H4" i="61"/>
  <c r="H3" i="61" s="1"/>
  <c r="H6" i="61"/>
  <c r="H8" i="61"/>
  <c r="H10" i="61"/>
  <c r="H12" i="61"/>
  <c r="E4" i="62"/>
  <c r="E3" i="62" s="1"/>
  <c r="E6" i="62"/>
  <c r="E8" i="62"/>
  <c r="E10" i="62"/>
  <c r="E12" i="62"/>
  <c r="B4" i="63"/>
  <c r="B6" i="63"/>
  <c r="B8" i="63"/>
  <c r="B10" i="63"/>
  <c r="B12" i="63"/>
  <c r="B14" i="63"/>
  <c r="G4" i="64"/>
  <c r="G3" i="64" s="1"/>
  <c r="G6" i="64"/>
  <c r="G8" i="64"/>
  <c r="G10" i="64"/>
  <c r="G12" i="64"/>
  <c r="D4" i="65"/>
  <c r="D3" i="65" s="1"/>
  <c r="D6" i="65"/>
  <c r="D8" i="65"/>
  <c r="D10" i="65"/>
  <c r="D12" i="65"/>
  <c r="C4" i="68"/>
  <c r="C3" i="68" s="1"/>
  <c r="C6" i="68"/>
  <c r="C8" i="68"/>
  <c r="C10" i="68"/>
  <c r="C12" i="68"/>
  <c r="C14" i="68"/>
  <c r="H4" i="69"/>
  <c r="H3" i="69" s="1"/>
  <c r="H6" i="69"/>
  <c r="H8" i="69"/>
  <c r="H10" i="69"/>
  <c r="H12" i="69"/>
  <c r="E4" i="70"/>
  <c r="E3" i="70" s="1"/>
  <c r="E6" i="70"/>
  <c r="E8" i="70"/>
  <c r="E10" i="70"/>
  <c r="E12" i="70"/>
  <c r="B4" i="71"/>
  <c r="B6" i="71"/>
  <c r="B8" i="71"/>
  <c r="B10" i="71"/>
  <c r="B12" i="71"/>
  <c r="B14" i="71"/>
  <c r="G4" i="72"/>
  <c r="G3" i="72" s="1"/>
  <c r="G6" i="72"/>
  <c r="G8" i="72"/>
  <c r="G10" i="72"/>
  <c r="G12" i="72"/>
  <c r="F4" i="62"/>
  <c r="F3" i="62" s="1"/>
  <c r="F6" i="62"/>
  <c r="F8" i="62"/>
  <c r="F10" i="62"/>
  <c r="F12" i="62"/>
  <c r="C4" i="63"/>
  <c r="C3" i="63" s="1"/>
  <c r="C6" i="63"/>
  <c r="C8" i="63"/>
  <c r="C10" i="63"/>
  <c r="C12" i="63"/>
  <c r="H4" i="64"/>
  <c r="H3" i="64" s="1"/>
  <c r="H6" i="64"/>
  <c r="H8" i="64"/>
  <c r="H10" i="64"/>
  <c r="H12" i="64"/>
  <c r="E4" i="65"/>
  <c r="E3" i="65" s="1"/>
  <c r="E6" i="65"/>
  <c r="E8" i="65"/>
  <c r="E10" i="65"/>
  <c r="E12" i="65"/>
  <c r="D4" i="68"/>
  <c r="D3" i="68" s="1"/>
  <c r="D6" i="68"/>
  <c r="D8" i="68"/>
  <c r="D10" i="68"/>
  <c r="D12" i="68"/>
  <c r="F4" i="70"/>
  <c r="F3" i="70" s="1"/>
  <c r="F6" i="70"/>
  <c r="F8" i="70"/>
  <c r="F10" i="70"/>
  <c r="F12" i="70"/>
  <c r="C4" i="71"/>
  <c r="C3" i="71" s="1"/>
  <c r="C6" i="71"/>
  <c r="C8" i="71"/>
  <c r="C10" i="71"/>
  <c r="C12" i="71"/>
  <c r="H4" i="72"/>
  <c r="H3" i="72" s="1"/>
  <c r="H6" i="72"/>
  <c r="H8" i="72"/>
  <c r="H10" i="72"/>
  <c r="H12" i="72"/>
  <c r="B4" i="65"/>
  <c r="B6" i="65"/>
  <c r="B8" i="65"/>
  <c r="B10" i="65"/>
  <c r="B12" i="65"/>
  <c r="B4" i="68"/>
  <c r="B6" i="68"/>
  <c r="B8" i="68"/>
  <c r="B10" i="68"/>
  <c r="B12" i="68"/>
  <c r="B6" i="61"/>
  <c r="G6" i="62"/>
  <c r="G10" i="62"/>
  <c r="D4" i="63"/>
  <c r="D3" i="63" s="1"/>
  <c r="F4" i="65"/>
  <c r="F3" i="65" s="1"/>
  <c r="F6" i="65"/>
  <c r="F8" i="65"/>
  <c r="F10" i="65"/>
  <c r="F12" i="65"/>
  <c r="E4" i="68"/>
  <c r="E3" i="68" s="1"/>
  <c r="E6" i="68"/>
  <c r="E8" i="68"/>
  <c r="E10" i="68"/>
  <c r="E12" i="68"/>
  <c r="D4" i="71"/>
  <c r="D3" i="71" s="1"/>
  <c r="D6" i="71"/>
  <c r="D8" i="71"/>
  <c r="D10" i="71"/>
  <c r="D12" i="71"/>
  <c r="C14" i="65"/>
  <c r="B4" i="61"/>
  <c r="B8" i="61"/>
  <c r="G4" i="62"/>
  <c r="G3" i="62" s="1"/>
  <c r="G8" i="62"/>
  <c r="D6" i="63"/>
  <c r="D8" i="63"/>
  <c r="D10" i="63"/>
  <c r="D12" i="63"/>
  <c r="E4" i="63"/>
  <c r="E3" i="63" s="1"/>
  <c r="E6" i="63"/>
  <c r="E8" i="63"/>
  <c r="E10" i="63"/>
  <c r="E12" i="63"/>
  <c r="B4" i="64"/>
  <c r="B6" i="64"/>
  <c r="B8" i="64"/>
  <c r="B10" i="64"/>
  <c r="B12" i="64"/>
  <c r="B14" i="64"/>
  <c r="G4" i="65"/>
  <c r="G3" i="65" s="1"/>
  <c r="G6" i="65"/>
  <c r="G8" i="65"/>
  <c r="G10" i="65"/>
  <c r="G12" i="65"/>
  <c r="F4" i="68"/>
  <c r="F3" i="68" s="1"/>
  <c r="F6" i="68"/>
  <c r="F8" i="68"/>
  <c r="F10" i="68"/>
  <c r="F12" i="68"/>
  <c r="E4" i="71"/>
  <c r="E3" i="71" s="1"/>
  <c r="E6" i="71"/>
  <c r="E8" i="71"/>
  <c r="E10" i="71"/>
  <c r="E12" i="71"/>
  <c r="B4" i="72"/>
  <c r="B6" i="72"/>
  <c r="B8" i="72"/>
  <c r="B10" i="72"/>
  <c r="B12" i="72"/>
  <c r="B14" i="72"/>
  <c r="E1" i="36"/>
  <c r="E1" i="35"/>
  <c r="E1" i="34"/>
  <c r="B14" i="36" a="1"/>
  <c r="C14" i="36" s="1"/>
  <c r="B12" i="36" a="1"/>
  <c r="C12" i="36" s="1"/>
  <c r="B10" i="36" a="1"/>
  <c r="C10" i="36" s="1"/>
  <c r="B8" i="36" a="1"/>
  <c r="C8" i="36" s="1"/>
  <c r="B6" i="36" a="1"/>
  <c r="C6" i="36" s="1"/>
  <c r="B4" i="36" a="1"/>
  <c r="C4" i="36" s="1"/>
  <c r="C3" i="36" s="1"/>
  <c r="B3" i="36"/>
  <c r="B1" i="36"/>
  <c r="B14" i="35" a="1"/>
  <c r="C14" i="35" s="1"/>
  <c r="B12" i="35" a="1"/>
  <c r="F12" i="35" s="1"/>
  <c r="B10" i="35" a="1"/>
  <c r="F10" i="35" s="1"/>
  <c r="B8" i="35" a="1"/>
  <c r="F8" i="35" s="1"/>
  <c r="B6" i="35" a="1"/>
  <c r="F6" i="35" s="1"/>
  <c r="B4" i="35" a="1"/>
  <c r="F4" i="35" s="1"/>
  <c r="F3" i="35" s="1"/>
  <c r="B3" i="35"/>
  <c r="B1" i="35"/>
  <c r="B14" i="34" a="1"/>
  <c r="C14" i="34" s="1"/>
  <c r="B12" i="34" a="1"/>
  <c r="F12" i="34" s="1"/>
  <c r="B10" i="34" a="1"/>
  <c r="F10" i="34" s="1"/>
  <c r="H8" i="34"/>
  <c r="G8" i="34"/>
  <c r="D8" i="34"/>
  <c r="B8" i="34" a="1"/>
  <c r="F8" i="34" s="1"/>
  <c r="B6" i="34" a="1"/>
  <c r="F6" i="34" s="1"/>
  <c r="B4" i="34" a="1"/>
  <c r="F4" i="34" s="1"/>
  <c r="F3" i="34" s="1"/>
  <c r="B3" i="34"/>
  <c r="B1" i="34"/>
  <c r="G12" i="34" l="1"/>
  <c r="E4" i="35"/>
  <c r="E3" i="35" s="1"/>
  <c r="H12" i="34"/>
  <c r="D10" i="35"/>
  <c r="H10" i="34"/>
  <c r="E12" i="35"/>
  <c r="G6" i="34"/>
  <c r="D12" i="34"/>
  <c r="D4" i="35"/>
  <c r="D3" i="35" s="1"/>
  <c r="E10" i="35"/>
  <c r="G4" i="34"/>
  <c r="G3" i="34" s="1"/>
  <c r="D10" i="34"/>
  <c r="H4" i="34"/>
  <c r="H3" i="34" s="1"/>
  <c r="D6" i="35"/>
  <c r="G10" i="34"/>
  <c r="E6" i="35"/>
  <c r="D12" i="35"/>
  <c r="D8" i="35"/>
  <c r="B12" i="36"/>
  <c r="E8" i="35"/>
  <c r="B14" i="36"/>
  <c r="B4" i="34"/>
  <c r="B6" i="34"/>
  <c r="B8" i="34"/>
  <c r="B10" i="34"/>
  <c r="B12" i="34"/>
  <c r="B14" i="34"/>
  <c r="G4" i="35"/>
  <c r="G3" i="35" s="1"/>
  <c r="G6" i="35"/>
  <c r="G8" i="35"/>
  <c r="G10" i="35"/>
  <c r="G12" i="35"/>
  <c r="D4" i="36"/>
  <c r="D3" i="36" s="1"/>
  <c r="D6" i="36"/>
  <c r="D8" i="36"/>
  <c r="D10" i="36"/>
  <c r="D12" i="36"/>
  <c r="C4" i="34"/>
  <c r="C3" i="34" s="1"/>
  <c r="C6" i="34"/>
  <c r="C8" i="34"/>
  <c r="C10" i="34"/>
  <c r="C12" i="34"/>
  <c r="H4" i="35"/>
  <c r="H3" i="35" s="1"/>
  <c r="H6" i="35"/>
  <c r="H8" i="35"/>
  <c r="H10" i="35"/>
  <c r="H12" i="35"/>
  <c r="E4" i="36"/>
  <c r="E3" i="36" s="1"/>
  <c r="E6" i="36"/>
  <c r="E8" i="36"/>
  <c r="E10" i="36"/>
  <c r="E12" i="36"/>
  <c r="B4" i="36"/>
  <c r="F4" i="36"/>
  <c r="F3" i="36" s="1"/>
  <c r="F6" i="36"/>
  <c r="F8" i="36"/>
  <c r="F10" i="36"/>
  <c r="F12" i="36"/>
  <c r="B6" i="36"/>
  <c r="B8" i="36"/>
  <c r="B10" i="36"/>
  <c r="D4" i="34"/>
  <c r="D3" i="34" s="1"/>
  <c r="B4" i="35"/>
  <c r="B6" i="35"/>
  <c r="B8" i="35"/>
  <c r="B10" i="35"/>
  <c r="B12" i="35"/>
  <c r="B14" i="35"/>
  <c r="G4" i="36"/>
  <c r="G3" i="36" s="1"/>
  <c r="G6" i="36"/>
  <c r="G8" i="36"/>
  <c r="G10" i="36"/>
  <c r="G12" i="36"/>
  <c r="H6" i="34"/>
  <c r="D6" i="34"/>
  <c r="E4" i="34"/>
  <c r="E3" i="34" s="1"/>
  <c r="E6" i="34"/>
  <c r="E8" i="34"/>
  <c r="E10" i="34"/>
  <c r="E12" i="34"/>
  <c r="C4" i="35"/>
  <c r="C3" i="35" s="1"/>
  <c r="C6" i="35"/>
  <c r="C8" i="35"/>
  <c r="C10" i="35"/>
  <c r="C12" i="35"/>
  <c r="H4" i="36"/>
  <c r="H3" i="36" s="1"/>
  <c r="H6" i="36"/>
  <c r="H8" i="36"/>
  <c r="H10" i="36"/>
  <c r="H12" i="36"/>
</calcChain>
</file>

<file path=xl/sharedStrings.xml><?xml version="1.0" encoding="utf-8"?>
<sst xmlns="http://schemas.openxmlformats.org/spreadsheetml/2006/main" count="140" uniqueCount="39">
  <si>
    <t>メモ</t>
  </si>
  <si>
    <t>カレンダーの設定</t>
  </si>
  <si>
    <t>年</t>
  </si>
  <si>
    <t>週の始まり</t>
  </si>
  <si>
    <t>日曜日</t>
  </si>
  <si>
    <t>9月</t>
    <rPh sb="1" eb="2">
      <t>ガツ</t>
    </rPh>
    <phoneticPr fontId="37"/>
  </si>
  <si>
    <t>○○</t>
    <phoneticPr fontId="37"/>
  </si>
  <si>
    <t>8月</t>
    <rPh sb="1" eb="2">
      <t>ガツ</t>
    </rPh>
    <phoneticPr fontId="37"/>
  </si>
  <si>
    <t>7月</t>
    <rPh sb="1" eb="2">
      <t>ガツ</t>
    </rPh>
    <phoneticPr fontId="37"/>
  </si>
  <si>
    <t>＊A3サイズです。</t>
    <phoneticPr fontId="37"/>
  </si>
  <si>
    <t>4月</t>
    <rPh sb="1" eb="2">
      <t>ガツ</t>
    </rPh>
    <phoneticPr fontId="37"/>
  </si>
  <si>
    <t xml:space="preserve">
①学生の実感と実態を視て、組合員の姿をしっかりとらえる
②とらえた学生の姿を、既存の活動で意識する
（「ちょい足し」の共済活動）
③共済活動の実践後の、学生の姿を捉える</t>
    <phoneticPr fontId="37"/>
  </si>
  <si>
    <t>プランシートの使い方ガイド</t>
    <rPh sb="7" eb="8">
      <t>ツカ</t>
    </rPh>
    <rPh sb="9" eb="10">
      <t>カタ</t>
    </rPh>
    <phoneticPr fontId="28"/>
  </si>
  <si>
    <t>今月の目標</t>
    <rPh sb="0" eb="2">
      <t>こんげつ</t>
    </rPh>
    <rPh sb="3" eb="5">
      <t>もくひょう</t>
    </rPh>
    <phoneticPr fontId="1" type="noConversion"/>
  </si>
  <si>
    <t>12月</t>
    <rPh sb="2" eb="3">
      <t>ガツ</t>
    </rPh>
    <phoneticPr fontId="37"/>
  </si>
  <si>
    <t>1月</t>
    <rPh sb="1" eb="2">
      <t>ガツ</t>
    </rPh>
    <phoneticPr fontId="37"/>
  </si>
  <si>
    <t>2月</t>
    <rPh sb="1" eb="2">
      <t>ガツ</t>
    </rPh>
    <phoneticPr fontId="37"/>
  </si>
  <si>
    <t>3月</t>
    <rPh sb="1" eb="2">
      <t>ガツ</t>
    </rPh>
    <phoneticPr fontId="37"/>
  </si>
  <si>
    <t>年間の目標</t>
    <rPh sb="0" eb="2">
      <t>ﾈﾝｶﾝ</t>
    </rPh>
    <rPh sb="3" eb="5">
      <t>もくひょう</t>
    </rPh>
    <phoneticPr fontId="1" type="noConversion"/>
  </si>
  <si>
    <t>取り組み</t>
    <phoneticPr fontId="28"/>
  </si>
  <si>
    <r>
      <rPr>
        <sz val="20"/>
        <color theme="1"/>
        <rFont val="HGｺﾞｼｯｸE"/>
        <family val="3"/>
        <charset val="128"/>
      </rPr>
      <t>今月の目標</t>
    </r>
    <r>
      <rPr>
        <u/>
        <sz val="20"/>
        <color theme="1"/>
        <rFont val="HGｺﾞｼｯｸE"/>
        <family val="3"/>
        <charset val="128"/>
      </rPr>
      <t xml:space="preserve">
</t>
    </r>
    <rPh sb="0" eb="2">
      <t>コンゲツ</t>
    </rPh>
    <rPh sb="3" eb="5">
      <t>モクヒョウ</t>
    </rPh>
    <phoneticPr fontId="28"/>
  </si>
  <si>
    <t xml:space="preserve">組合員の生活・行事等
</t>
    <rPh sb="0" eb="3">
      <t>クミアイイン</t>
    </rPh>
    <rPh sb="4" eb="6">
      <t>セイカツ</t>
    </rPh>
    <rPh sb="7" eb="10">
      <t>ギョウジトウ</t>
    </rPh>
    <phoneticPr fontId="28"/>
  </si>
  <si>
    <t>※組合員がこの月にどんな生活を送っているかを記入</t>
    <phoneticPr fontId="28"/>
  </si>
  <si>
    <t>※この月に取り組むことを記入</t>
    <rPh sb="3" eb="4">
      <t>ツキ</t>
    </rPh>
    <rPh sb="5" eb="6">
      <t>ト</t>
    </rPh>
    <rPh sb="7" eb="8">
      <t>ク</t>
    </rPh>
    <rPh sb="12" eb="14">
      <t>キニュウ</t>
    </rPh>
    <phoneticPr fontId="28"/>
  </si>
  <si>
    <t>〇〇大学生協の年間目標</t>
    <rPh sb="2" eb="6">
      <t>ダイガｋウ</t>
    </rPh>
    <rPh sb="7" eb="9">
      <t>ネンカン</t>
    </rPh>
    <rPh sb="9" eb="11">
      <t>モクヒョウ</t>
    </rPh>
    <phoneticPr fontId="28"/>
  </si>
  <si>
    <t>※ここに記入すると各月のシートに反映されます。</t>
    <rPh sb="4" eb="6">
      <t>キニュウ</t>
    </rPh>
    <rPh sb="9" eb="10">
      <t>カク</t>
    </rPh>
    <rPh sb="10" eb="11">
      <t>ツキ</t>
    </rPh>
    <rPh sb="16" eb="18">
      <t>ハンエイ</t>
    </rPh>
    <phoneticPr fontId="28"/>
  </si>
  <si>
    <t>このシートは、年間を通じて共済活動を行っていくためツールです。
これから共済活動を頑張りたい大学生協から、これまでも共済活動を頑張ってきた大学生協まで幅広く使うことができます。自分の大学生協の取り組みにあった方法で活用してください。</t>
    <rPh sb="7" eb="9">
      <t>ネンカン</t>
    </rPh>
    <rPh sb="10" eb="11">
      <t>ツウ</t>
    </rPh>
    <rPh sb="13" eb="15">
      <t>キョウサイ</t>
    </rPh>
    <rPh sb="15" eb="17">
      <t>カツドウ</t>
    </rPh>
    <rPh sb="18" eb="19">
      <t>オコナ</t>
    </rPh>
    <rPh sb="36" eb="38">
      <t>キョウサイ</t>
    </rPh>
    <rPh sb="38" eb="40">
      <t>カツドウ</t>
    </rPh>
    <rPh sb="41" eb="43">
      <t>ガンバ</t>
    </rPh>
    <rPh sb="46" eb="50">
      <t>ダイガクセイキョウ</t>
    </rPh>
    <rPh sb="58" eb="60">
      <t>キョウサイ</t>
    </rPh>
    <rPh sb="60" eb="62">
      <t>カツドウ</t>
    </rPh>
    <rPh sb="63" eb="65">
      <t>ガンバ</t>
    </rPh>
    <rPh sb="69" eb="73">
      <t>ダイガクセイキョウ</t>
    </rPh>
    <rPh sb="75" eb="76">
      <t>ハバ</t>
    </rPh>
    <rPh sb="76" eb="77">
      <t>ヒロ</t>
    </rPh>
    <rPh sb="78" eb="79">
      <t>ツカ</t>
    </rPh>
    <rPh sb="88" eb="90">
      <t>ジブン</t>
    </rPh>
    <rPh sb="91" eb="95">
      <t>ダイガクセイキョウ</t>
    </rPh>
    <rPh sb="96" eb="97">
      <t>ト</t>
    </rPh>
    <rPh sb="98" eb="99">
      <t>ク</t>
    </rPh>
    <rPh sb="104" eb="106">
      <t>ホウホウ</t>
    </rPh>
    <rPh sb="107" eb="109">
      <t>カツヨウ</t>
    </rPh>
    <phoneticPr fontId="28"/>
  </si>
  <si>
    <t>使い方</t>
    <rPh sb="0" eb="1">
      <t>ツカ</t>
    </rPh>
    <rPh sb="2" eb="3">
      <t>カタ</t>
    </rPh>
    <phoneticPr fontId="28"/>
  </si>
  <si>
    <t>このシートには、いつ取り組みを行うかを計画するためのプランシートと、そのプランをもとに各月でどのように進めていくかを具体的に考えるプランカレンダーがあります。
まずは、プランシートを活用し、どの時期にどんな取り組みが行えるのかを検討しましょう！</t>
    <rPh sb="10" eb="11">
      <t>ト</t>
    </rPh>
    <rPh sb="12" eb="13">
      <t>ク</t>
    </rPh>
    <rPh sb="15" eb="16">
      <t>オコナ</t>
    </rPh>
    <rPh sb="19" eb="21">
      <t>ケイカク</t>
    </rPh>
    <rPh sb="43" eb="45">
      <t>カクツキ</t>
    </rPh>
    <rPh sb="51" eb="52">
      <t>スス</t>
    </rPh>
    <rPh sb="58" eb="61">
      <t>グタイテキ</t>
    </rPh>
    <rPh sb="62" eb="63">
      <t>カンガ</t>
    </rPh>
    <rPh sb="91" eb="93">
      <t>カツヨウ</t>
    </rPh>
    <rPh sb="97" eb="99">
      <t>ジキ</t>
    </rPh>
    <rPh sb="103" eb="104">
      <t>ト</t>
    </rPh>
    <rPh sb="105" eb="106">
      <t>ク</t>
    </rPh>
    <rPh sb="108" eb="109">
      <t>オコナ</t>
    </rPh>
    <rPh sb="114" eb="116">
      <t>ケントウ</t>
    </rPh>
    <phoneticPr fontId="28"/>
  </si>
  <si>
    <t>もっと共済活動に力を入れたいみなさんへ</t>
    <rPh sb="3" eb="5">
      <t>キョウサイ</t>
    </rPh>
    <rPh sb="5" eb="7">
      <t>カツドウ</t>
    </rPh>
    <rPh sb="8" eb="9">
      <t>チカラ</t>
    </rPh>
    <rPh sb="10" eb="11">
      <t>イ</t>
    </rPh>
    <phoneticPr fontId="28"/>
  </si>
  <si>
    <t xml:space="preserve">まずは、プランシートを記入し、年間でどのような取り組みを行うかを考えましょう！（組合員の生活を記入する際に、自大学の給付事例などから書けるといいですね！）
プランシートが書けたら、立てた目標をもとに各月でどのように進めていくかを考えましょう！取り組みを行う際には、共済給付事例学習会を実施したり、共済学習会をおこない、共済について学び、想いを持って活動できるようにしましょう！
</t>
    <rPh sb="11" eb="13">
      <t>キニュウ</t>
    </rPh>
    <rPh sb="15" eb="17">
      <t>ネンカン</t>
    </rPh>
    <rPh sb="23" eb="24">
      <t>ト</t>
    </rPh>
    <rPh sb="25" eb="26">
      <t>ク</t>
    </rPh>
    <rPh sb="28" eb="29">
      <t>オコナ</t>
    </rPh>
    <rPh sb="32" eb="33">
      <t>カンガ</t>
    </rPh>
    <rPh sb="40" eb="43">
      <t>クミアイイン</t>
    </rPh>
    <rPh sb="44" eb="46">
      <t>セイカツ</t>
    </rPh>
    <rPh sb="47" eb="49">
      <t>キニュウ</t>
    </rPh>
    <rPh sb="51" eb="52">
      <t>サイ</t>
    </rPh>
    <rPh sb="54" eb="57">
      <t>ジダイガク</t>
    </rPh>
    <rPh sb="58" eb="60">
      <t>キュウフ</t>
    </rPh>
    <rPh sb="60" eb="62">
      <t>ジレイ</t>
    </rPh>
    <rPh sb="66" eb="67">
      <t>カ</t>
    </rPh>
    <rPh sb="85" eb="86">
      <t>カ</t>
    </rPh>
    <rPh sb="90" eb="91">
      <t>タ</t>
    </rPh>
    <rPh sb="93" eb="95">
      <t>モクヒョウ</t>
    </rPh>
    <rPh sb="99" eb="101">
      <t>カクツキ</t>
    </rPh>
    <rPh sb="107" eb="108">
      <t>スス</t>
    </rPh>
    <rPh sb="114" eb="115">
      <t>カンガ</t>
    </rPh>
    <rPh sb="121" eb="122">
      <t>ト</t>
    </rPh>
    <rPh sb="123" eb="124">
      <t>ク</t>
    </rPh>
    <rPh sb="126" eb="127">
      <t>オコナ</t>
    </rPh>
    <rPh sb="128" eb="129">
      <t>サイ</t>
    </rPh>
    <rPh sb="132" eb="134">
      <t>キョウサイ</t>
    </rPh>
    <rPh sb="134" eb="136">
      <t>キュウフ</t>
    </rPh>
    <rPh sb="136" eb="138">
      <t>ジレイ</t>
    </rPh>
    <rPh sb="138" eb="141">
      <t>ガクシュウカイ</t>
    </rPh>
    <rPh sb="142" eb="144">
      <t>ジッシ</t>
    </rPh>
    <rPh sb="148" eb="150">
      <t>キョウサイ</t>
    </rPh>
    <rPh sb="150" eb="153">
      <t>ガクシュウカイ</t>
    </rPh>
    <rPh sb="159" eb="161">
      <t>キョウサイ</t>
    </rPh>
    <rPh sb="165" eb="166">
      <t>マナ</t>
    </rPh>
    <rPh sb="168" eb="169">
      <t>オモ</t>
    </rPh>
    <rPh sb="171" eb="172">
      <t>モ</t>
    </rPh>
    <rPh sb="174" eb="176">
      <t>カツドウ</t>
    </rPh>
    <phoneticPr fontId="28"/>
  </si>
  <si>
    <t>この使い方の次のページにあるプランシートを使います。
まずは、プランシートの組合員の生活の欄を記入しましょう！
その組合員の生活をみて、どの時期にどんな取り組みができそうか考え、取り組みの欄に記入しましょう！
※欄を埋めることが目的にならないように注意しましょう。自大学でできることを検討しましょう。</t>
    <phoneticPr fontId="28"/>
  </si>
  <si>
    <t>これから共済活動を頑張るみなさんへ</t>
    <rPh sb="4" eb="6">
      <t>キョウサイ</t>
    </rPh>
    <rPh sb="6" eb="8">
      <t>カツドウ</t>
    </rPh>
    <rPh sb="9" eb="11">
      <t>ガンバ</t>
    </rPh>
    <phoneticPr fontId="28"/>
  </si>
  <si>
    <t>5月</t>
    <rPh sb="1" eb="2">
      <t>ガツ</t>
    </rPh>
    <phoneticPr fontId="37"/>
  </si>
  <si>
    <t>6月</t>
    <rPh sb="1" eb="2">
      <t>ガツ</t>
    </rPh>
    <phoneticPr fontId="37"/>
  </si>
  <si>
    <t>10月</t>
    <rPh sb="2" eb="3">
      <t>ガツ</t>
    </rPh>
    <phoneticPr fontId="37"/>
  </si>
  <si>
    <t>11月</t>
    <rPh sb="2" eb="3">
      <t>ガツ</t>
    </rPh>
    <phoneticPr fontId="37"/>
  </si>
  <si>
    <t>全国共済月間2022 プランシート</t>
    <rPh sb="0" eb="6">
      <t>ゼンコクキョウサイゲッカン</t>
    </rPh>
    <phoneticPr fontId="37"/>
  </si>
  <si>
    <t>大学生協</t>
    <rPh sb="0" eb="2">
      <t xml:space="preserve">ダイガク </t>
    </rPh>
    <rPh sb="2" eb="4">
      <t>セイキョウ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</si>
</sst>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d"/>
    <numFmt numFmtId="179" formatCode="yyyy/m/d;@"/>
  </numFmts>
  <fonts count="62">
    <font>
      <sz val="11"/>
      <color theme="1" tint="0.24994659260841701"/>
      <name val="Meiryo UI"/>
      <family val="2"/>
      <charset val="128"/>
    </font>
    <font>
      <sz val="8"/>
      <name val="Arial"/>
      <family val="2"/>
    </font>
    <font>
      <sz val="11"/>
      <color theme="1"/>
      <name val="Meiryo UI"/>
      <family val="2"/>
      <charset val="128"/>
    </font>
    <font>
      <sz val="11"/>
      <color indexed="63"/>
      <name val="Meiryo UI"/>
      <family val="2"/>
      <charset val="128"/>
    </font>
    <font>
      <sz val="11"/>
      <color theme="1" tint="0.34998626667073579"/>
      <name val="Meiryo UI"/>
      <family val="2"/>
      <charset val="128"/>
    </font>
    <font>
      <sz val="35"/>
      <color theme="4"/>
      <name val="Meiryo UI"/>
      <family val="2"/>
      <charset val="128"/>
    </font>
    <font>
      <sz val="11"/>
      <color theme="4" tint="-0.24994659260841701"/>
      <name val="Meiryo UI"/>
      <family val="2"/>
      <charset val="128"/>
    </font>
    <font>
      <sz val="11"/>
      <color theme="1" tint="0.24994659260841701"/>
      <name val="Meiryo UI"/>
      <family val="2"/>
      <charset val="128"/>
    </font>
    <font>
      <b/>
      <sz val="11"/>
      <color theme="1" tint="0.34998626667073579"/>
      <name val="Meiryo UI"/>
      <family val="2"/>
      <charset val="128"/>
    </font>
    <font>
      <sz val="11"/>
      <color rgb="FF9C0006"/>
      <name val="Meiryo UI"/>
      <family val="2"/>
      <charset val="128"/>
    </font>
    <font>
      <sz val="11"/>
      <name val="Meiryo UI"/>
      <family val="2"/>
      <charset val="128"/>
    </font>
    <font>
      <sz val="11"/>
      <color rgb="FF006100"/>
      <name val="Meiryo UI"/>
      <family val="2"/>
      <charset val="128"/>
    </font>
    <font>
      <b/>
      <sz val="11"/>
      <color theme="1"/>
      <name val="Meiryo UI"/>
      <family val="2"/>
      <charset val="128"/>
    </font>
    <font>
      <b/>
      <sz val="11"/>
      <color rgb="FFFA7D00"/>
      <name val="Meiryo UI"/>
      <family val="2"/>
      <charset val="128"/>
    </font>
    <font>
      <b/>
      <sz val="11"/>
      <color theme="0"/>
      <name val="Meiryo UI"/>
      <family val="2"/>
      <charset val="128"/>
    </font>
    <font>
      <i/>
      <sz val="11"/>
      <color rgb="FF7F7F7F"/>
      <name val="Meiryo UI"/>
      <family val="2"/>
      <charset val="128"/>
    </font>
    <font>
      <sz val="11"/>
      <color rgb="FFFF0000"/>
      <name val="Meiryo UI"/>
      <family val="2"/>
      <charset val="128"/>
    </font>
    <font>
      <sz val="11"/>
      <color rgb="FFFA7D00"/>
      <name val="Meiryo UI"/>
      <family val="2"/>
      <charset val="128"/>
    </font>
    <font>
      <sz val="12"/>
      <color theme="4" tint="-0.24994659260841701"/>
      <name val="Meiryo UI"/>
      <family val="2"/>
      <charset val="128"/>
    </font>
    <font>
      <sz val="11"/>
      <color rgb="FF9C5700"/>
      <name val="Meiryo UI"/>
      <family val="2"/>
      <charset val="128"/>
    </font>
    <font>
      <b/>
      <sz val="11"/>
      <color rgb="FF3F3F3F"/>
      <name val="Meiryo UI"/>
      <family val="2"/>
      <charset val="128"/>
    </font>
    <font>
      <sz val="11"/>
      <color rgb="FF3F3F76"/>
      <name val="Meiryo UI"/>
      <family val="2"/>
      <charset val="128"/>
    </font>
    <font>
      <sz val="11"/>
      <color theme="0"/>
      <name val="Meiryo UI"/>
      <family val="2"/>
      <charset val="128"/>
    </font>
    <font>
      <b/>
      <sz val="14"/>
      <color theme="0"/>
      <name val="Meiryo UI"/>
      <family val="2"/>
      <charset val="128"/>
    </font>
    <font>
      <sz val="10"/>
      <name val="Meiryo UI"/>
      <family val="2"/>
    </font>
    <font>
      <sz val="11"/>
      <color theme="1" tint="0.34998626667073579"/>
      <name val="Meiryo UI"/>
      <family val="2"/>
    </font>
    <font>
      <sz val="10"/>
      <name val="Meiryo UI"/>
      <family val="3"/>
      <charset val="128"/>
    </font>
    <font>
      <sz val="11"/>
      <color theme="1" tint="0.24994659260841701"/>
      <name val="Meiryo UI"/>
      <family val="3"/>
      <charset val="128"/>
    </font>
    <font>
      <sz val="6"/>
      <name val="Meiryo UI"/>
      <family val="2"/>
      <charset val="128"/>
    </font>
    <font>
      <sz val="11"/>
      <color theme="1" tint="0.24994659260841701"/>
      <name val="Meiryo UI"/>
      <family val="2"/>
    </font>
    <font>
      <sz val="11"/>
      <color theme="4"/>
      <name val="Meiryo UI"/>
      <family val="2"/>
      <charset val="128"/>
    </font>
    <font>
      <sz val="12"/>
      <color theme="1"/>
      <name val="ＭＳ Ｐゴシック"/>
      <family val="2"/>
      <charset val="128"/>
      <scheme val="minor"/>
    </font>
    <font>
      <sz val="12"/>
      <color theme="1"/>
      <name val="HGMaruGothicMPRO"/>
      <family val="3"/>
      <charset val="128"/>
    </font>
    <font>
      <sz val="22"/>
      <color theme="1"/>
      <name val="HGMaruGothicMPRO"/>
      <family val="3"/>
      <charset val="128"/>
    </font>
    <font>
      <sz val="20"/>
      <color theme="1"/>
      <name val="HGMaruGothicMPRO"/>
      <family val="3"/>
      <charset val="128"/>
    </font>
    <font>
      <sz val="24"/>
      <color theme="1"/>
      <name val="HGGothicE"/>
      <family val="3"/>
      <charset val="128"/>
    </font>
    <font>
      <sz val="18"/>
      <color theme="1"/>
      <name val="HGｺﾞｼｯｸM"/>
      <family val="3"/>
      <charset val="128"/>
    </font>
    <font>
      <sz val="6"/>
      <name val="ＭＳ Ｐゴシック"/>
      <family val="2"/>
      <charset val="128"/>
      <scheme val="minor"/>
    </font>
    <font>
      <sz val="18"/>
      <color theme="1"/>
      <name val="HGGothicE"/>
      <family val="3"/>
      <charset val="128"/>
    </font>
    <font>
      <sz val="28"/>
      <color theme="1"/>
      <name val="HGGothicE"/>
      <family val="3"/>
      <charset val="128"/>
    </font>
    <font>
      <sz val="36"/>
      <color theme="1"/>
      <name val="HGGothicE"/>
      <family val="3"/>
      <charset val="128"/>
    </font>
    <font>
      <sz val="40"/>
      <color theme="1"/>
      <name val="HGGothicE"/>
      <family val="3"/>
      <charset val="128"/>
    </font>
    <font>
      <sz val="18"/>
      <color theme="1"/>
      <name val="ＭＳ Ｐゴシック"/>
      <family val="3"/>
      <charset val="128"/>
      <scheme val="minor"/>
    </font>
    <font>
      <sz val="16"/>
      <color theme="1"/>
      <name val="ＭＳ Ｐゴシック"/>
      <family val="2"/>
      <charset val="128"/>
      <scheme val="minor"/>
    </font>
    <font>
      <sz val="28"/>
      <color theme="1"/>
      <name val="HGｺﾞｼｯｸE"/>
      <family val="2"/>
      <charset val="128"/>
    </font>
    <font>
      <sz val="22"/>
      <color theme="1"/>
      <name val="HGｺﾞｼｯｸE"/>
      <family val="2"/>
      <charset val="128"/>
    </font>
    <font>
      <sz val="18"/>
      <color theme="1"/>
      <name val="HGｺﾞｼｯｸE"/>
      <family val="2"/>
      <charset val="128"/>
    </font>
    <font>
      <sz val="12"/>
      <color theme="1"/>
      <name val="HGｺﾞｼｯｸE"/>
      <family val="2"/>
      <charset val="128"/>
    </font>
    <font>
      <sz val="20"/>
      <color theme="1"/>
      <name val="HGｺﾞｼｯｸE"/>
      <family val="2"/>
      <charset val="128"/>
    </font>
    <font>
      <sz val="20"/>
      <color theme="1"/>
      <name val="HGｺﾞｼｯｸE"/>
      <family val="3"/>
      <charset val="128"/>
    </font>
    <font>
      <b/>
      <sz val="20"/>
      <color theme="4" tint="-0.249977111117893"/>
      <name val="Meiryo UI"/>
      <family val="3"/>
      <charset val="128"/>
    </font>
    <font>
      <sz val="14"/>
      <color theme="4"/>
      <name val="Meiryo UI"/>
      <family val="3"/>
      <charset val="128"/>
    </font>
    <font>
      <u/>
      <sz val="20"/>
      <color theme="1"/>
      <name val="HGｺﾞｼｯｸE"/>
      <family val="3"/>
      <charset val="128"/>
    </font>
    <font>
      <sz val="14"/>
      <color theme="4"/>
      <name val="Meiryo UI"/>
      <family val="2"/>
      <charset val="128"/>
    </font>
    <font>
      <sz val="20"/>
      <color rgb="FFFF0000"/>
      <name val="HGｺﾞｼｯｸE"/>
      <family val="3"/>
      <charset val="128"/>
    </font>
    <font>
      <sz val="20"/>
      <color rgb="FFFF0000"/>
      <name val="HGPｺﾞｼｯｸE"/>
      <family val="3"/>
      <charset val="128"/>
    </font>
    <font>
      <sz val="12"/>
      <color rgb="FFFF0000"/>
      <name val="HGMaruGothicMPRO"/>
      <family val="3"/>
      <charset val="128"/>
    </font>
    <font>
      <sz val="12"/>
      <color rgb="FFFF0000"/>
      <name val="HGｺﾞｼｯｸE"/>
      <family val="3"/>
      <charset val="128"/>
    </font>
    <font>
      <sz val="18"/>
      <color rgb="FFFF0000"/>
      <name val="HGSｺﾞｼｯｸE"/>
      <family val="3"/>
      <charset val="128"/>
    </font>
    <font>
      <sz val="10"/>
      <color theme="1" tint="0.24994659260841701"/>
      <name val="Meiryo UI"/>
      <family val="3"/>
      <charset val="128"/>
    </font>
    <font>
      <b/>
      <sz val="18"/>
      <color theme="4" tint="-0.249977111117893"/>
      <name val="Meiryo UI"/>
      <family val="3"/>
      <charset val="128"/>
    </font>
    <font>
      <sz val="28"/>
      <color theme="1"/>
      <name val="HGGothicE"/>
      <family val="2"/>
      <charset val="128"/>
    </font>
  </fonts>
  <fills count="41">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s>
  <borders count="4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51">
    <xf numFmtId="0" fontId="0" fillId="0" borderId="0">
      <alignment vertical="top"/>
    </xf>
    <xf numFmtId="0" fontId="3" fillId="3" borderId="0" applyNumberFormat="0" applyBorder="0" applyAlignment="0" applyProtection="0"/>
    <xf numFmtId="0" fontId="6" fillId="0" borderId="3" applyNumberFormat="0" applyFill="0" applyProtection="0">
      <alignment horizontal="left" vertical="center" indent="1"/>
    </xf>
    <xf numFmtId="0" fontId="14" fillId="4" borderId="1" applyNumberFormat="0" applyAlignment="0" applyProtection="0"/>
    <xf numFmtId="0" fontId="23" fillId="5" borderId="2" applyNumberFormat="0" applyProtection="0">
      <alignment vertical="center"/>
    </xf>
    <xf numFmtId="0" fontId="5" fillId="0" borderId="0" applyFill="0" applyBorder="0" applyProtection="0">
      <alignment vertical="center"/>
    </xf>
    <xf numFmtId="177"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8" fillId="6" borderId="0" applyBorder="0" applyProtection="0">
      <alignment horizontal="left" vertical="top" wrapText="1" indent="1"/>
    </xf>
    <xf numFmtId="178" fontId="4" fillId="0" borderId="0">
      <alignment horizontal="left" indent="1"/>
    </xf>
    <xf numFmtId="0" fontId="10" fillId="6" borderId="0" applyNumberFormat="0" applyFont="0" applyBorder="0" applyAlignment="0">
      <alignment horizontal="left" vertical="center" indent="1"/>
    </xf>
    <xf numFmtId="0" fontId="18" fillId="0" borderId="0">
      <alignment horizontal="left" indent="1"/>
    </xf>
    <xf numFmtId="0" fontId="6" fillId="0" borderId="0" applyFill="0" applyProtection="0"/>
    <xf numFmtId="0" fontId="7" fillId="0" borderId="0" applyFill="0" applyProtection="0"/>
    <xf numFmtId="0" fontId="11" fillId="7" borderId="0" applyNumberFormat="0" applyBorder="0" applyAlignment="0" applyProtection="0"/>
    <xf numFmtId="0" fontId="9" fillId="8" borderId="0" applyNumberFormat="0" applyBorder="0" applyAlignment="0" applyProtection="0"/>
    <xf numFmtId="0" fontId="19" fillId="9" borderId="0" applyNumberFormat="0" applyBorder="0" applyAlignment="0" applyProtection="0"/>
    <xf numFmtId="0" fontId="21" fillId="10" borderId="4" applyNumberFormat="0" applyAlignment="0" applyProtection="0"/>
    <xf numFmtId="0" fontId="20" fillId="11" borderId="5" applyNumberFormat="0" applyAlignment="0" applyProtection="0"/>
    <xf numFmtId="0" fontId="13" fillId="11" borderId="4" applyNumberFormat="0" applyAlignment="0" applyProtection="0"/>
    <xf numFmtId="0" fontId="17" fillId="0" borderId="6" applyNumberFormat="0" applyFill="0" applyAlignment="0" applyProtection="0"/>
    <xf numFmtId="0" fontId="14" fillId="12" borderId="7" applyNumberFormat="0" applyAlignment="0" applyProtection="0"/>
    <xf numFmtId="0" fontId="16" fillId="0" borderId="0" applyNumberFormat="0" applyFill="0" applyBorder="0" applyAlignment="0" applyProtection="0"/>
    <xf numFmtId="0" fontId="7" fillId="13" borderId="8" applyNumberFormat="0" applyFont="0" applyAlignment="0" applyProtection="0"/>
    <xf numFmtId="0" fontId="15" fillId="0" borderId="0" applyNumberFormat="0" applyFill="0" applyBorder="0" applyAlignment="0" applyProtection="0"/>
    <xf numFmtId="0" fontId="12" fillId="0" borderId="9" applyNumberFormat="0" applyFill="0" applyAlignment="0" applyProtection="0"/>
    <xf numFmtId="0" fontId="2" fillId="14" borderId="0" applyNumberFormat="0" applyBorder="0" applyAlignment="0" applyProtection="0"/>
    <xf numFmtId="0" fontId="2" fillId="15" borderId="0" applyNumberFormat="0" applyBorder="0" applyAlignment="0" applyProtection="0"/>
    <xf numFmtId="0" fontId="2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1" fillId="0" borderId="0"/>
  </cellStyleXfs>
  <cellXfs count="152">
    <xf numFmtId="0" fontId="0" fillId="0" borderId="0" xfId="0">
      <alignment vertical="top"/>
    </xf>
    <xf numFmtId="0" fontId="0" fillId="2" borderId="0" xfId="0" applyFill="1">
      <alignment vertical="top"/>
    </xf>
    <xf numFmtId="0" fontId="0" fillId="0" borderId="0" xfId="0" applyAlignment="1">
      <alignment horizontal="left" indent="1"/>
    </xf>
    <xf numFmtId="0" fontId="0" fillId="2" borderId="0" xfId="0" applyFill="1" applyAlignment="1">
      <alignment horizontal="right"/>
    </xf>
    <xf numFmtId="0" fontId="6" fillId="0" borderId="3" xfId="2" applyFill="1">
      <alignment horizontal="left" vertical="center" indent="1"/>
    </xf>
    <xf numFmtId="0" fontId="18" fillId="0" borderId="0" xfId="14">
      <alignment horizontal="left" indent="1"/>
    </xf>
    <xf numFmtId="0" fontId="0" fillId="0" borderId="0" xfId="0">
      <alignment vertical="top"/>
    </xf>
    <xf numFmtId="0" fontId="7" fillId="0" borderId="0" xfId="16"/>
    <xf numFmtId="0" fontId="24" fillId="0" borderId="0" xfId="0" applyFont="1">
      <alignment vertical="top"/>
    </xf>
    <xf numFmtId="179" fontId="0" fillId="0" borderId="0" xfId="0" applyNumberFormat="1">
      <alignment vertical="top"/>
    </xf>
    <xf numFmtId="0" fontId="26" fillId="0" borderId="0" xfId="0" applyFont="1">
      <alignment vertical="top"/>
    </xf>
    <xf numFmtId="0" fontId="27" fillId="0" borderId="0" xfId="0" applyFont="1" applyAlignment="1">
      <alignment horizontal="left" indent="1"/>
    </xf>
    <xf numFmtId="0" fontId="27" fillId="0" borderId="0" xfId="0" applyFont="1">
      <alignment vertical="top"/>
    </xf>
    <xf numFmtId="178" fontId="25" fillId="6" borderId="0" xfId="13" applyNumberFormat="1" applyFont="1" applyAlignment="1">
      <alignment horizontal="left" indent="1"/>
    </xf>
    <xf numFmtId="0" fontId="29" fillId="0" borderId="0" xfId="0" applyFont="1">
      <alignment vertical="top"/>
    </xf>
    <xf numFmtId="0" fontId="31" fillId="0" borderId="0" xfId="50"/>
    <xf numFmtId="0" fontId="32" fillId="0" borderId="0" xfId="50" applyFont="1"/>
    <xf numFmtId="0" fontId="33" fillId="0" borderId="0" xfId="50" applyFont="1" applyAlignment="1">
      <alignment vertical="top" wrapText="1"/>
    </xf>
    <xf numFmtId="0" fontId="35" fillId="0" borderId="0" xfId="50" applyFont="1" applyAlignment="1">
      <alignment vertical="center"/>
    </xf>
    <xf numFmtId="0" fontId="36" fillId="0" borderId="0" xfId="50" applyFont="1" applyAlignment="1">
      <alignment vertical="top" wrapText="1"/>
    </xf>
    <xf numFmtId="0" fontId="33" fillId="0" borderId="0" xfId="50" applyFont="1" applyAlignment="1">
      <alignment vertical="top"/>
    </xf>
    <xf numFmtId="0" fontId="34" fillId="35" borderId="0" xfId="50" applyFont="1" applyFill="1" applyAlignment="1">
      <alignment vertical="center"/>
    </xf>
    <xf numFmtId="0" fontId="38" fillId="0" borderId="0" xfId="50" applyFont="1" applyAlignment="1">
      <alignment vertical="center"/>
    </xf>
    <xf numFmtId="0" fontId="31" fillId="0" borderId="0" xfId="50" applyAlignment="1">
      <alignment horizontal="center"/>
    </xf>
    <xf numFmtId="0" fontId="39" fillId="0" borderId="0" xfId="50" applyFont="1" applyAlignment="1">
      <alignment vertical="center"/>
    </xf>
    <xf numFmtId="0" fontId="31" fillId="0" borderId="0" xfId="50" applyAlignment="1">
      <alignment horizontal="left"/>
    </xf>
    <xf numFmtId="0" fontId="34" fillId="0" borderId="0" xfId="50" applyFont="1"/>
    <xf numFmtId="0" fontId="42" fillId="0" borderId="0" xfId="50" applyFont="1"/>
    <xf numFmtId="0" fontId="43" fillId="0" borderId="0" xfId="50" applyFont="1"/>
    <xf numFmtId="0" fontId="32" fillId="35" borderId="0" xfId="50" applyFont="1" applyFill="1" applyBorder="1" applyAlignment="1">
      <alignment vertical="center"/>
    </xf>
    <xf numFmtId="0" fontId="31" fillId="0" borderId="0" xfId="50" applyBorder="1"/>
    <xf numFmtId="178" fontId="4" fillId="0" borderId="0" xfId="12">
      <alignment horizontal="left" indent="1"/>
    </xf>
    <xf numFmtId="178" fontId="25" fillId="6" borderId="0" xfId="13" applyNumberFormat="1" applyFont="1" applyAlignment="1">
      <alignment horizontal="left" wrapText="1" indent="1"/>
    </xf>
    <xf numFmtId="0" fontId="53" fillId="2" borderId="12" xfId="5" applyFont="1" applyFill="1" applyBorder="1" applyAlignment="1">
      <alignment horizontal="center" vertical="center"/>
    </xf>
    <xf numFmtId="0" fontId="51" fillId="2" borderId="12" xfId="5" applyFont="1" applyFill="1" applyBorder="1" applyAlignment="1">
      <alignment horizontal="center" vertical="center"/>
    </xf>
    <xf numFmtId="0" fontId="0" fillId="0" borderId="0" xfId="0" applyProtection="1">
      <alignment vertical="top"/>
      <protection locked="0"/>
    </xf>
    <xf numFmtId="0" fontId="0" fillId="6" borderId="0" xfId="13" applyFont="1" applyAlignment="1" applyProtection="1">
      <alignment vertical="top"/>
      <protection locked="0"/>
    </xf>
    <xf numFmtId="0" fontId="59" fillId="0" borderId="19"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26" xfId="0" applyFont="1" applyBorder="1" applyAlignment="1">
      <alignment horizontal="center" vertical="center" wrapText="1"/>
    </xf>
    <xf numFmtId="0" fontId="50" fillId="0" borderId="0" xfId="0" applyFont="1" applyBorder="1" applyAlignment="1">
      <alignment horizontal="center" vertical="top"/>
    </xf>
    <xf numFmtId="0" fontId="0" fillId="0" borderId="0" xfId="0" applyBorder="1" applyAlignment="1">
      <alignment horizontal="center" vertical="top"/>
    </xf>
    <xf numFmtId="0" fontId="0" fillId="0" borderId="19"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36" borderId="39" xfId="0" applyFill="1" applyBorder="1" applyAlignment="1">
      <alignment horizontal="center" vertical="top"/>
    </xf>
    <xf numFmtId="0" fontId="0" fillId="36" borderId="36" xfId="0" applyFill="1" applyBorder="1" applyAlignment="1">
      <alignment horizontal="center" vertical="top"/>
    </xf>
    <xf numFmtId="0" fontId="0" fillId="36" borderId="37" xfId="0" applyFill="1" applyBorder="1" applyAlignment="1">
      <alignment horizontal="center" vertical="top"/>
    </xf>
    <xf numFmtId="0" fontId="60" fillId="0" borderId="19" xfId="0" applyFont="1" applyBorder="1" applyAlignment="1">
      <alignment horizontal="center" vertical="center"/>
    </xf>
    <xf numFmtId="0" fontId="0" fillId="40" borderId="39" xfId="0" applyFill="1" applyBorder="1" applyAlignment="1">
      <alignment horizontal="center" vertical="top"/>
    </xf>
    <xf numFmtId="0" fontId="0" fillId="40" borderId="36" xfId="0" applyFill="1" applyBorder="1" applyAlignment="1">
      <alignment horizontal="center" vertical="top"/>
    </xf>
    <xf numFmtId="0" fontId="0" fillId="40" borderId="37" xfId="0" applyFill="1" applyBorder="1" applyAlignment="1">
      <alignment horizontal="center" vertical="top"/>
    </xf>
    <xf numFmtId="0" fontId="49" fillId="35" borderId="11" xfId="50" applyFont="1" applyFill="1" applyBorder="1" applyAlignment="1" applyProtection="1">
      <alignment horizontal="center" vertical="top" wrapText="1"/>
      <protection locked="0"/>
    </xf>
    <xf numFmtId="0" fontId="49" fillId="35" borderId="12" xfId="50" applyFont="1" applyFill="1" applyBorder="1" applyAlignment="1" applyProtection="1">
      <alignment horizontal="center" vertical="top" wrapText="1"/>
      <protection locked="0"/>
    </xf>
    <xf numFmtId="0" fontId="49" fillId="35" borderId="13" xfId="50" applyFont="1" applyFill="1" applyBorder="1" applyAlignment="1" applyProtection="1">
      <alignment horizontal="center" vertical="top" wrapText="1"/>
      <protection locked="0"/>
    </xf>
    <xf numFmtId="0" fontId="49" fillId="35" borderId="14" xfId="50" applyFont="1" applyFill="1" applyBorder="1" applyAlignment="1" applyProtection="1">
      <alignment horizontal="center" vertical="top" wrapText="1"/>
      <protection locked="0"/>
    </xf>
    <xf numFmtId="0" fontId="49" fillId="35" borderId="10" xfId="50" applyFont="1" applyFill="1" applyBorder="1" applyAlignment="1" applyProtection="1">
      <alignment horizontal="center" vertical="top" wrapText="1"/>
      <protection locked="0"/>
    </xf>
    <xf numFmtId="0" fontId="49" fillId="35" borderId="15" xfId="50" applyFont="1" applyFill="1" applyBorder="1" applyAlignment="1" applyProtection="1">
      <alignment horizontal="center" vertical="top" wrapText="1"/>
      <protection locked="0"/>
    </xf>
    <xf numFmtId="0" fontId="49" fillId="35" borderId="16" xfId="50" applyFont="1" applyFill="1" applyBorder="1" applyAlignment="1" applyProtection="1">
      <alignment horizontal="center" vertical="top" wrapText="1"/>
      <protection locked="0"/>
    </xf>
    <xf numFmtId="0" fontId="49" fillId="35" borderId="17" xfId="50" applyFont="1" applyFill="1" applyBorder="1" applyAlignment="1" applyProtection="1">
      <alignment horizontal="center" vertical="top" wrapText="1"/>
      <protection locked="0"/>
    </xf>
    <xf numFmtId="0" fontId="49" fillId="35" borderId="18" xfId="50" applyFont="1" applyFill="1" applyBorder="1" applyAlignment="1" applyProtection="1">
      <alignment horizontal="center" vertical="top" wrapText="1"/>
      <protection locked="0"/>
    </xf>
    <xf numFmtId="0" fontId="35" fillId="38" borderId="19" xfId="50" applyFont="1" applyFill="1" applyBorder="1" applyAlignment="1">
      <alignment horizontal="center" vertical="center"/>
    </xf>
    <xf numFmtId="0" fontId="35" fillId="38" borderId="20" xfId="50" applyFont="1" applyFill="1" applyBorder="1" applyAlignment="1">
      <alignment horizontal="center" vertical="center"/>
    </xf>
    <xf numFmtId="0" fontId="35" fillId="38" borderId="21" xfId="50" applyFont="1" applyFill="1" applyBorder="1" applyAlignment="1">
      <alignment horizontal="center" vertical="center"/>
    </xf>
    <xf numFmtId="0" fontId="35" fillId="38" borderId="32" xfId="50" applyFont="1" applyFill="1" applyBorder="1" applyAlignment="1">
      <alignment horizontal="center" vertical="center"/>
    </xf>
    <xf numFmtId="0" fontId="35" fillId="38" borderId="31" xfId="50" applyFont="1" applyFill="1" applyBorder="1" applyAlignment="1">
      <alignment horizontal="center" vertical="center"/>
    </xf>
    <xf numFmtId="0" fontId="35" fillId="38" borderId="30" xfId="50" applyFont="1" applyFill="1" applyBorder="1" applyAlignment="1">
      <alignment horizontal="center" vertical="center"/>
    </xf>
    <xf numFmtId="0" fontId="49" fillId="39" borderId="19" xfId="50" applyFont="1" applyFill="1" applyBorder="1" applyAlignment="1">
      <alignment horizontal="center" vertical="top" wrapText="1"/>
    </xf>
    <xf numFmtId="0" fontId="49" fillId="39" borderId="20" xfId="50" applyFont="1" applyFill="1" applyBorder="1" applyAlignment="1">
      <alignment horizontal="center" vertical="top" wrapText="1"/>
    </xf>
    <xf numFmtId="0" fontId="49" fillId="39" borderId="21" xfId="50" applyFont="1" applyFill="1" applyBorder="1" applyAlignment="1">
      <alignment horizontal="center" vertical="top" wrapText="1"/>
    </xf>
    <xf numFmtId="0" fontId="55" fillId="35" borderId="19" xfId="50" applyFont="1" applyFill="1" applyBorder="1" applyAlignment="1" applyProtection="1">
      <alignment horizontal="center" vertical="top"/>
      <protection locked="0"/>
    </xf>
    <xf numFmtId="0" fontId="56" fillId="35" borderId="20" xfId="50" applyFont="1" applyFill="1" applyBorder="1" applyAlignment="1" applyProtection="1">
      <alignment horizontal="center" vertical="top"/>
      <protection locked="0"/>
    </xf>
    <xf numFmtId="0" fontId="56" fillId="35" borderId="21" xfId="50" applyFont="1" applyFill="1" applyBorder="1" applyAlignment="1" applyProtection="1">
      <alignment horizontal="center" vertical="top"/>
      <protection locked="0"/>
    </xf>
    <xf numFmtId="0" fontId="56" fillId="35" borderId="22" xfId="50" applyFont="1" applyFill="1" applyBorder="1" applyAlignment="1" applyProtection="1">
      <alignment horizontal="center" vertical="top"/>
      <protection locked="0"/>
    </xf>
    <xf numFmtId="0" fontId="56" fillId="35" borderId="0" xfId="50" applyFont="1" applyFill="1" applyBorder="1" applyAlignment="1" applyProtection="1">
      <alignment horizontal="center" vertical="top"/>
      <protection locked="0"/>
    </xf>
    <xf numFmtId="0" fontId="56" fillId="35" borderId="23" xfId="50" applyFont="1" applyFill="1" applyBorder="1" applyAlignment="1" applyProtection="1">
      <alignment horizontal="center" vertical="top"/>
      <protection locked="0"/>
    </xf>
    <xf numFmtId="0" fontId="56" fillId="35" borderId="24" xfId="50" applyFont="1" applyFill="1" applyBorder="1" applyAlignment="1" applyProtection="1">
      <alignment horizontal="center" vertical="top"/>
      <protection locked="0"/>
    </xf>
    <xf numFmtId="0" fontId="56" fillId="35" borderId="25" xfId="50" applyFont="1" applyFill="1" applyBorder="1" applyAlignment="1" applyProtection="1">
      <alignment horizontal="center" vertical="top"/>
      <protection locked="0"/>
    </xf>
    <xf numFmtId="0" fontId="56" fillId="35" borderId="26" xfId="50" applyFont="1" applyFill="1" applyBorder="1" applyAlignment="1" applyProtection="1">
      <alignment horizontal="center" vertical="top"/>
      <protection locked="0"/>
    </xf>
    <xf numFmtId="0" fontId="44" fillId="0" borderId="29" xfId="50" applyFont="1" applyBorder="1" applyAlignment="1" applyProtection="1">
      <alignment horizontal="center" vertical="top" wrapText="1"/>
      <protection locked="0"/>
    </xf>
    <xf numFmtId="0" fontId="36" fillId="0" borderId="27" xfId="50" applyFont="1" applyBorder="1" applyAlignment="1" applyProtection="1">
      <alignment horizontal="center" vertical="top" wrapText="1"/>
      <protection locked="0"/>
    </xf>
    <xf numFmtId="0" fontId="58" fillId="37" borderId="29" xfId="50" applyFont="1" applyFill="1" applyBorder="1" applyAlignment="1" applyProtection="1">
      <alignment horizontal="center" vertical="center" wrapText="1"/>
      <protection locked="0"/>
    </xf>
    <xf numFmtId="0" fontId="36" fillId="37" borderId="28" xfId="50" applyFont="1" applyFill="1" applyBorder="1" applyAlignment="1" applyProtection="1">
      <alignment horizontal="center" vertical="center" wrapText="1"/>
      <protection locked="0"/>
    </xf>
    <xf numFmtId="0" fontId="36" fillId="37" borderId="27" xfId="50" applyFont="1" applyFill="1" applyBorder="1" applyAlignment="1" applyProtection="1">
      <alignment horizontal="center" vertical="center" wrapText="1"/>
      <protection locked="0"/>
    </xf>
    <xf numFmtId="0" fontId="45" fillId="36" borderId="29" xfId="50" applyFont="1" applyFill="1" applyBorder="1" applyAlignment="1">
      <alignment horizontal="left" vertical="top" wrapText="1"/>
    </xf>
    <xf numFmtId="0" fontId="46" fillId="36" borderId="28" xfId="50" applyFont="1" applyFill="1" applyBorder="1" applyAlignment="1">
      <alignment horizontal="left" vertical="top" wrapText="1"/>
    </xf>
    <xf numFmtId="0" fontId="46" fillId="36" borderId="27" xfId="50" applyFont="1" applyFill="1" applyBorder="1" applyAlignment="1">
      <alignment horizontal="left" vertical="top" wrapText="1"/>
    </xf>
    <xf numFmtId="0" fontId="54" fillId="35" borderId="19" xfId="50" applyFont="1" applyFill="1" applyBorder="1" applyAlignment="1" applyProtection="1">
      <alignment horizontal="center" vertical="top" wrapText="1"/>
      <protection locked="0"/>
    </xf>
    <xf numFmtId="0" fontId="47" fillId="35" borderId="20" xfId="50" applyFont="1" applyFill="1" applyBorder="1" applyAlignment="1" applyProtection="1">
      <alignment horizontal="center" vertical="top" wrapText="1"/>
      <protection locked="0"/>
    </xf>
    <xf numFmtId="0" fontId="47" fillId="35" borderId="21" xfId="50" applyFont="1" applyFill="1" applyBorder="1" applyAlignment="1" applyProtection="1">
      <alignment horizontal="center" vertical="top" wrapText="1"/>
      <protection locked="0"/>
    </xf>
    <xf numFmtId="0" fontId="47" fillId="35" borderId="22" xfId="50" applyFont="1" applyFill="1" applyBorder="1" applyAlignment="1" applyProtection="1">
      <alignment horizontal="center" vertical="top" wrapText="1"/>
      <protection locked="0"/>
    </xf>
    <xf numFmtId="0" fontId="47" fillId="35" borderId="0" xfId="50" applyFont="1" applyFill="1" applyBorder="1" applyAlignment="1" applyProtection="1">
      <alignment horizontal="center" vertical="top" wrapText="1"/>
      <protection locked="0"/>
    </xf>
    <xf numFmtId="0" fontId="47" fillId="35" borderId="23" xfId="50" applyFont="1" applyFill="1" applyBorder="1" applyAlignment="1" applyProtection="1">
      <alignment horizontal="center" vertical="top" wrapText="1"/>
      <protection locked="0"/>
    </xf>
    <xf numFmtId="0" fontId="47" fillId="35" borderId="24" xfId="50" applyFont="1" applyFill="1" applyBorder="1" applyAlignment="1" applyProtection="1">
      <alignment horizontal="center" vertical="top" wrapText="1"/>
      <protection locked="0"/>
    </xf>
    <xf numFmtId="0" fontId="47" fillId="35" borderId="25" xfId="50" applyFont="1" applyFill="1" applyBorder="1" applyAlignment="1" applyProtection="1">
      <alignment horizontal="center" vertical="top" wrapText="1"/>
      <protection locked="0"/>
    </xf>
    <xf numFmtId="0" fontId="47" fillId="35" borderId="26" xfId="50" applyFont="1" applyFill="1" applyBorder="1" applyAlignment="1" applyProtection="1">
      <alignment horizontal="center" vertical="top" wrapText="1"/>
      <protection locked="0"/>
    </xf>
    <xf numFmtId="0" fontId="48" fillId="39" borderId="19" xfId="50" applyFont="1" applyFill="1" applyBorder="1" applyAlignment="1">
      <alignment horizontal="center" vertical="top" wrapText="1"/>
    </xf>
    <xf numFmtId="0" fontId="57" fillId="35" borderId="20" xfId="50" applyFont="1" applyFill="1" applyBorder="1" applyAlignment="1" applyProtection="1">
      <alignment horizontal="center" vertical="top" wrapText="1"/>
      <protection locked="0"/>
    </xf>
    <xf numFmtId="0" fontId="57" fillId="35" borderId="21" xfId="50" applyFont="1" applyFill="1" applyBorder="1" applyAlignment="1" applyProtection="1">
      <alignment horizontal="center" vertical="top" wrapText="1"/>
      <protection locked="0"/>
    </xf>
    <xf numFmtId="0" fontId="57" fillId="35" borderId="22" xfId="50" applyFont="1" applyFill="1" applyBorder="1" applyAlignment="1" applyProtection="1">
      <alignment horizontal="center" vertical="top" wrapText="1"/>
      <protection locked="0"/>
    </xf>
    <xf numFmtId="0" fontId="57" fillId="35" borderId="0" xfId="50" applyFont="1" applyFill="1" applyBorder="1" applyAlignment="1" applyProtection="1">
      <alignment horizontal="center" vertical="top" wrapText="1"/>
      <protection locked="0"/>
    </xf>
    <xf numFmtId="0" fontId="57" fillId="35" borderId="23" xfId="50" applyFont="1" applyFill="1" applyBorder="1" applyAlignment="1" applyProtection="1">
      <alignment horizontal="center" vertical="top" wrapText="1"/>
      <protection locked="0"/>
    </xf>
    <xf numFmtId="0" fontId="57" fillId="35" borderId="24" xfId="50" applyFont="1" applyFill="1" applyBorder="1" applyAlignment="1" applyProtection="1">
      <alignment horizontal="center" vertical="top" wrapText="1"/>
      <protection locked="0"/>
    </xf>
    <xf numFmtId="0" fontId="57" fillId="35" borderId="25" xfId="50" applyFont="1" applyFill="1" applyBorder="1" applyAlignment="1" applyProtection="1">
      <alignment horizontal="center" vertical="top" wrapText="1"/>
      <protection locked="0"/>
    </xf>
    <xf numFmtId="0" fontId="57" fillId="35" borderId="26" xfId="50" applyFont="1" applyFill="1" applyBorder="1" applyAlignment="1" applyProtection="1">
      <alignment horizontal="center" vertical="top" wrapText="1"/>
      <protection locked="0"/>
    </xf>
    <xf numFmtId="0" fontId="41" fillId="0" borderId="19" xfId="50" applyFont="1" applyBorder="1" applyAlignment="1">
      <alignment horizontal="center" vertical="center"/>
    </xf>
    <xf numFmtId="0" fontId="41" fillId="0" borderId="20" xfId="50" applyFont="1" applyBorder="1" applyAlignment="1">
      <alignment horizontal="center" vertical="center"/>
    </xf>
    <xf numFmtId="0" fontId="41" fillId="0" borderId="21" xfId="50" applyFont="1" applyBorder="1" applyAlignment="1">
      <alignment horizontal="center" vertical="center"/>
    </xf>
    <xf numFmtId="0" fontId="41" fillId="0" borderId="22" xfId="50" applyFont="1" applyBorder="1" applyAlignment="1">
      <alignment horizontal="center" vertical="center"/>
    </xf>
    <xf numFmtId="0" fontId="41" fillId="0" borderId="0" xfId="50" applyFont="1" applyAlignment="1">
      <alignment horizontal="center" vertical="center"/>
    </xf>
    <xf numFmtId="0" fontId="41" fillId="0" borderId="23" xfId="50" applyFont="1" applyBorder="1" applyAlignment="1">
      <alignment horizontal="center" vertical="center"/>
    </xf>
    <xf numFmtId="0" fontId="41" fillId="0" borderId="24" xfId="50" applyFont="1" applyBorder="1" applyAlignment="1">
      <alignment horizontal="center" vertical="center"/>
    </xf>
    <xf numFmtId="0" fontId="41" fillId="0" borderId="25" xfId="50" applyFont="1" applyBorder="1" applyAlignment="1">
      <alignment horizontal="center" vertical="center"/>
    </xf>
    <xf numFmtId="0" fontId="41" fillId="0" borderId="26" xfId="50" applyFont="1" applyBorder="1" applyAlignment="1">
      <alignment horizontal="center" vertical="center"/>
    </xf>
    <xf numFmtId="0" fontId="40" fillId="0" borderId="19" xfId="50" applyFont="1" applyBorder="1" applyAlignment="1" applyProtection="1">
      <alignment horizontal="right" vertical="center"/>
      <protection locked="0"/>
    </xf>
    <xf numFmtId="0" fontId="40" fillId="0" borderId="20" xfId="50" applyFont="1" applyBorder="1" applyAlignment="1" applyProtection="1">
      <alignment horizontal="right" vertical="center"/>
      <protection locked="0"/>
    </xf>
    <xf numFmtId="0" fontId="40" fillId="0" borderId="22" xfId="50" applyFont="1" applyBorder="1" applyAlignment="1" applyProtection="1">
      <alignment horizontal="right" vertical="center"/>
      <protection locked="0"/>
    </xf>
    <xf numFmtId="0" fontId="40" fillId="0" borderId="0" xfId="50" applyFont="1" applyAlignment="1" applyProtection="1">
      <alignment horizontal="right" vertical="center"/>
      <protection locked="0"/>
    </xf>
    <xf numFmtId="0" fontId="40" fillId="0" borderId="24" xfId="50" applyFont="1" applyBorder="1" applyAlignment="1" applyProtection="1">
      <alignment horizontal="right" vertical="center"/>
      <protection locked="0"/>
    </xf>
    <xf numFmtId="0" fontId="40" fillId="0" borderId="25" xfId="50" applyFont="1" applyBorder="1" applyAlignment="1" applyProtection="1">
      <alignment horizontal="right" vertical="center"/>
      <protection locked="0"/>
    </xf>
    <xf numFmtId="0" fontId="52" fillId="39" borderId="19" xfId="50" applyFont="1" applyFill="1" applyBorder="1" applyAlignment="1">
      <alignment horizontal="center" vertical="top" wrapText="1"/>
    </xf>
    <xf numFmtId="0" fontId="52" fillId="39" borderId="20" xfId="50" applyFont="1" applyFill="1" applyBorder="1" applyAlignment="1">
      <alignment horizontal="center" vertical="top" wrapText="1"/>
    </xf>
    <xf numFmtId="0" fontId="52" fillId="39" borderId="21" xfId="50" applyFont="1" applyFill="1" applyBorder="1" applyAlignment="1">
      <alignment horizontal="center" vertical="top" wrapText="1"/>
    </xf>
    <xf numFmtId="0" fontId="6" fillId="2" borderId="0" xfId="15" applyFill="1"/>
    <xf numFmtId="0" fontId="8" fillId="6" borderId="0" xfId="11">
      <alignment horizontal="left" vertical="top" wrapText="1" indent="1"/>
    </xf>
    <xf numFmtId="0" fontId="0" fillId="6" borderId="0" xfId="13" applyFont="1" applyAlignment="1" applyProtection="1">
      <alignment vertical="top"/>
      <protection locked="0"/>
    </xf>
    <xf numFmtId="0" fontId="5" fillId="2" borderId="10" xfId="5" applyFill="1" applyBorder="1" applyAlignment="1">
      <alignment horizontal="center" vertical="center"/>
    </xf>
    <xf numFmtId="0" fontId="30" fillId="2" borderId="38" xfId="5" applyFont="1" applyFill="1" applyBorder="1" applyAlignment="1">
      <alignment horizontal="center" vertical="center"/>
    </xf>
    <xf numFmtId="0" fontId="30" fillId="2" borderId="36" xfId="5" applyFont="1" applyFill="1" applyBorder="1" applyAlignment="1">
      <alignment horizontal="center" vertical="center"/>
    </xf>
    <xf numFmtId="0" fontId="30" fillId="2" borderId="37" xfId="5" applyFont="1" applyFill="1" applyBorder="1" applyAlignment="1">
      <alignment horizontal="center" vertical="center"/>
    </xf>
    <xf numFmtId="0" fontId="30" fillId="2" borderId="33" xfId="5" applyFont="1" applyFill="1" applyBorder="1" applyAlignment="1" applyProtection="1">
      <alignment horizontal="center" vertical="center"/>
    </xf>
    <xf numFmtId="0" fontId="30" fillId="2" borderId="34" xfId="5" applyFont="1" applyFill="1" applyBorder="1" applyAlignment="1" applyProtection="1">
      <alignment horizontal="center" vertical="center"/>
    </xf>
    <xf numFmtId="0" fontId="30" fillId="2" borderId="35" xfId="5" applyFont="1" applyFill="1" applyBorder="1" applyAlignment="1" applyProtection="1">
      <alignment horizontal="center" vertical="center"/>
    </xf>
    <xf numFmtId="0" fontId="30" fillId="2" borderId="33" xfId="5" applyFont="1" applyFill="1" applyBorder="1" applyAlignment="1">
      <alignment horizontal="center" vertical="center"/>
    </xf>
    <xf numFmtId="0" fontId="30" fillId="2" borderId="34" xfId="5" applyFont="1" applyFill="1" applyBorder="1" applyAlignment="1">
      <alignment horizontal="center" vertical="center"/>
    </xf>
    <xf numFmtId="0" fontId="30" fillId="2" borderId="35" xfId="5" applyFont="1" applyFill="1" applyBorder="1" applyAlignment="1">
      <alignment horizontal="center" vertical="center"/>
    </xf>
    <xf numFmtId="0" fontId="5" fillId="2" borderId="0" xfId="5" applyFill="1" applyBorder="1" applyAlignment="1">
      <alignment horizontal="center" vertical="center"/>
    </xf>
    <xf numFmtId="0" fontId="39" fillId="0" borderId="21" xfId="50" applyFont="1" applyBorder="1" applyAlignment="1">
      <alignment horizontal="center" vertical="center"/>
    </xf>
    <xf numFmtId="0" fontId="61" fillId="0" borderId="23" xfId="50" applyFont="1" applyBorder="1" applyAlignment="1">
      <alignment horizontal="center" vertical="center"/>
    </xf>
    <xf numFmtId="0" fontId="61" fillId="0" borderId="26" xfId="50" applyFont="1" applyBorder="1" applyAlignment="1">
      <alignment horizontal="center" vertical="center"/>
    </xf>
  </cellXfs>
  <cellStyles count="51">
    <cellStyle name="20% - アクセント 1" xfId="29" builtinId="30" customBuiltin="1"/>
    <cellStyle name="20% - アクセント 2" xfId="32" builtinId="34" customBuiltin="1"/>
    <cellStyle name="20% - アクセント 3" xfId="36" builtinId="38" customBuiltin="1"/>
    <cellStyle name="20% - アクセント 4" xfId="40" builtinId="42" customBuiltin="1"/>
    <cellStyle name="20% - アクセント 5" xfId="43" builtinId="46" customBuiltin="1"/>
    <cellStyle name="20% - アクセント 6" xfId="47" builtinId="50" customBuiltin="1"/>
    <cellStyle name="40% - アクセント 1" xfId="1" builtinId="31" customBuiltin="1"/>
    <cellStyle name="40% - アクセント 2" xfId="33" builtinId="35" customBuiltin="1"/>
    <cellStyle name="40% - アクセント 3" xfId="37" builtinId="39" customBuiltin="1"/>
    <cellStyle name="40% - アクセント 4" xfId="41" builtinId="43" customBuiltin="1"/>
    <cellStyle name="40% - アクセント 5" xfId="44" builtinId="47" customBuiltin="1"/>
    <cellStyle name="40% - アクセント 6" xfId="48" builtinId="51" customBuiltin="1"/>
    <cellStyle name="60% - アクセント 1" xfId="30" builtinId="32" customBuiltin="1"/>
    <cellStyle name="60% - アクセント 2" xfId="34" builtinId="36" customBuiltin="1"/>
    <cellStyle name="60% - アクセント 3" xfId="38" builtinId="40" customBuiltin="1"/>
    <cellStyle name="60% - アクセント 4" xfId="42" builtinId="44" customBuiltin="1"/>
    <cellStyle name="60% - アクセント 5" xfId="45" builtinId="48" customBuiltin="1"/>
    <cellStyle name="60% - アクセント 6" xfId="49" builtinId="52" customBuiltin="1"/>
    <cellStyle name="アクセント 1" xfId="3" builtinId="29" customBuiltin="1"/>
    <cellStyle name="アクセント 2" xfId="31" builtinId="33" customBuiltin="1"/>
    <cellStyle name="アクセント 3" xfId="35" builtinId="37" customBuiltin="1"/>
    <cellStyle name="アクセント 4" xfId="39" builtinId="41" customBuiltin="1"/>
    <cellStyle name="アクセント 5" xfId="4" builtinId="45" customBuiltin="1"/>
    <cellStyle name="アクセント 6" xfId="46" builtinId="49" customBuiltin="1"/>
    <cellStyle name="タイトル" xfId="5" builtinId="15" customBuiltin="1"/>
    <cellStyle name="チェック セル" xfId="24" builtinId="23" customBuiltin="1"/>
    <cellStyle name="どちらでもない" xfId="19" builtinId="28" customBuiltin="1"/>
    <cellStyle name="パーセント" xfId="10" builtinId="5" customBuiltin="1"/>
    <cellStyle name="メモ" xfId="26" builtinId="10" customBuiltin="1"/>
    <cellStyle name="リンク セル" xfId="23" builtinId="24" customBuiltin="1"/>
    <cellStyle name="悪い" xfId="18" builtinId="27" customBuiltin="1"/>
    <cellStyle name="計算" xfId="22" builtinId="22" customBuiltin="1"/>
    <cellStyle name="警告文" xfId="25" builtinId="11" customBuiltin="1"/>
    <cellStyle name="桁区切り" xfId="7" builtinId="6" customBuiltin="1"/>
    <cellStyle name="桁区切り [0.00]" xfId="6" builtinId="3" customBuiltin="1"/>
    <cellStyle name="見出し 1" xfId="2" builtinId="16" customBuiltin="1"/>
    <cellStyle name="見出し 2" xfId="15" builtinId="17" customBuiltin="1"/>
    <cellStyle name="見出し 3" xfId="16" builtinId="18" customBuiltin="1"/>
    <cellStyle name="見出し 4" xfId="11" builtinId="19" customBuiltin="1"/>
    <cellStyle name="縞模様" xfId="13" xr:uid="{00000000-0005-0000-0000-000003000000}"/>
    <cellStyle name="集計" xfId="28" builtinId="25" customBuiltin="1"/>
    <cellStyle name="出力" xfId="21" builtinId="21" customBuiltin="1"/>
    <cellStyle name="設定エントリ" xfId="14" xr:uid="{00000000-0005-0000-0000-00000F000000}"/>
    <cellStyle name="説明文" xfId="27" builtinId="53" customBuiltin="1"/>
    <cellStyle name="通貨" xfId="9" builtinId="7" customBuiltin="1"/>
    <cellStyle name="通貨 [0.00]" xfId="8" builtinId="4" customBuiltin="1"/>
    <cellStyle name="日" xfId="12" xr:uid="{00000000-0005-0000-0000-000008000000}"/>
    <cellStyle name="入力" xfId="20" builtinId="20" customBuiltin="1"/>
    <cellStyle name="標準" xfId="0" builtinId="0" customBuiltin="1"/>
    <cellStyle name="標準 2" xfId="50" xr:uid="{EF2F8ECE-FB3E-1240-AA99-4A24B54647D1}"/>
    <cellStyle name="良い" xfId="17" builtinId="26" customBuiltin="1"/>
  </cellStyles>
  <dxfs count="3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1419225</xdr:colOff>
      <xdr:row>0</xdr:row>
      <xdr:rowOff>0</xdr:rowOff>
    </xdr:from>
    <xdr:ext cx="3382962" cy="1477913"/>
    <xdr:pic>
      <xdr:nvPicPr>
        <xdr:cNvPr id="2" name="図 1">
          <a:extLst>
            <a:ext uri="{FF2B5EF4-FFF2-40B4-BE49-F238E27FC236}">
              <a16:creationId xmlns:a16="http://schemas.microsoft.com/office/drawing/2014/main" id="{02F761AC-7F2C-491B-99B3-5D1F91A90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2100" y="0"/>
          <a:ext cx="3382962" cy="1477913"/>
        </a:xfrm>
        <a:prstGeom prst="rect">
          <a:avLst/>
        </a:prstGeom>
      </xdr:spPr>
    </xdr:pic>
    <xdr:clientData/>
  </xdr:oneCellAnchor>
</xdr:wsDr>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71F6-4EB1-4523-8225-C1F479250098}">
  <dimension ref="A1:H22"/>
  <sheetViews>
    <sheetView tabSelected="1" workbookViewId="0">
      <selection sqref="A1:H2"/>
    </sheetView>
  </sheetViews>
  <sheetFormatPr baseColWidth="10" defaultColWidth="8.7109375" defaultRowHeight="16"/>
  <sheetData>
    <row r="1" spans="1:8">
      <c r="A1" s="46" t="s">
        <v>12</v>
      </c>
      <c r="B1" s="47"/>
      <c r="C1" s="47"/>
      <c r="D1" s="47"/>
      <c r="E1" s="47"/>
      <c r="F1" s="47"/>
      <c r="G1" s="47"/>
      <c r="H1" s="47"/>
    </row>
    <row r="2" spans="1:8" ht="17" thickBot="1">
      <c r="A2" s="47"/>
      <c r="B2" s="47"/>
      <c r="C2" s="47"/>
      <c r="D2" s="47"/>
      <c r="E2" s="47"/>
      <c r="F2" s="47"/>
      <c r="G2" s="47"/>
      <c r="H2" s="47"/>
    </row>
    <row r="3" spans="1:8">
      <c r="A3" s="48" t="s">
        <v>26</v>
      </c>
      <c r="B3" s="49"/>
      <c r="C3" s="49"/>
      <c r="D3" s="49"/>
      <c r="E3" s="49"/>
      <c r="F3" s="49"/>
      <c r="G3" s="49"/>
      <c r="H3" s="50"/>
    </row>
    <row r="4" spans="1:8">
      <c r="A4" s="51"/>
      <c r="B4" s="52"/>
      <c r="C4" s="52"/>
      <c r="D4" s="52"/>
      <c r="E4" s="52"/>
      <c r="F4" s="52"/>
      <c r="G4" s="52"/>
      <c r="H4" s="53"/>
    </row>
    <row r="5" spans="1:8">
      <c r="A5" s="51"/>
      <c r="B5" s="52"/>
      <c r="C5" s="52"/>
      <c r="D5" s="52"/>
      <c r="E5" s="52"/>
      <c r="F5" s="52"/>
      <c r="G5" s="52"/>
      <c r="H5" s="53"/>
    </row>
    <row r="6" spans="1:8" ht="17" thickBot="1">
      <c r="A6" s="54"/>
      <c r="B6" s="55"/>
      <c r="C6" s="55"/>
      <c r="D6" s="55"/>
      <c r="E6" s="55"/>
      <c r="F6" s="55"/>
      <c r="G6" s="55"/>
      <c r="H6" s="56"/>
    </row>
    <row r="7" spans="1:8" s="6" customFormat="1">
      <c r="A7" s="60" t="s">
        <v>27</v>
      </c>
      <c r="B7" s="49"/>
      <c r="C7" s="49"/>
      <c r="D7" s="49"/>
      <c r="E7" s="49"/>
      <c r="F7" s="49"/>
      <c r="G7" s="49"/>
      <c r="H7" s="50"/>
    </row>
    <row r="8" spans="1:8" s="6" customFormat="1" ht="17" thickBot="1">
      <c r="A8" s="54"/>
      <c r="B8" s="55"/>
      <c r="C8" s="55"/>
      <c r="D8" s="55"/>
      <c r="E8" s="55"/>
      <c r="F8" s="55"/>
      <c r="G8" s="55"/>
      <c r="H8" s="56"/>
    </row>
    <row r="9" spans="1:8" s="6" customFormat="1">
      <c r="A9" s="48" t="s">
        <v>28</v>
      </c>
      <c r="B9" s="49"/>
      <c r="C9" s="49"/>
      <c r="D9" s="49"/>
      <c r="E9" s="49"/>
      <c r="F9" s="49"/>
      <c r="G9" s="49"/>
      <c r="H9" s="50"/>
    </row>
    <row r="10" spans="1:8" s="6" customFormat="1">
      <c r="A10" s="51"/>
      <c r="B10" s="52"/>
      <c r="C10" s="52"/>
      <c r="D10" s="52"/>
      <c r="E10" s="52"/>
      <c r="F10" s="52"/>
      <c r="G10" s="52"/>
      <c r="H10" s="53"/>
    </row>
    <row r="11" spans="1:8" s="6" customFormat="1">
      <c r="A11" s="51"/>
      <c r="B11" s="52"/>
      <c r="C11" s="52"/>
      <c r="D11" s="52"/>
      <c r="E11" s="52"/>
      <c r="F11" s="52"/>
      <c r="G11" s="52"/>
      <c r="H11" s="53"/>
    </row>
    <row r="12" spans="1:8" ht="17" thickBot="1">
      <c r="A12" s="54"/>
      <c r="B12" s="55"/>
      <c r="C12" s="55"/>
      <c r="D12" s="55"/>
      <c r="E12" s="55"/>
      <c r="F12" s="55"/>
      <c r="G12" s="55"/>
      <c r="H12" s="56"/>
    </row>
    <row r="13" spans="1:8" ht="17" thickBot="1"/>
    <row r="14" spans="1:8" ht="17" thickBot="1">
      <c r="A14" s="57" t="s">
        <v>32</v>
      </c>
      <c r="B14" s="58"/>
      <c r="C14" s="58"/>
      <c r="D14" s="59"/>
      <c r="E14" s="61" t="s">
        <v>29</v>
      </c>
      <c r="F14" s="62"/>
      <c r="G14" s="62"/>
      <c r="H14" s="63"/>
    </row>
    <row r="15" spans="1:8" ht="15" customHeight="1">
      <c r="A15" s="37" t="s">
        <v>31</v>
      </c>
      <c r="B15" s="38"/>
      <c r="C15" s="38"/>
      <c r="D15" s="39"/>
      <c r="E15" s="37" t="s">
        <v>30</v>
      </c>
      <c r="F15" s="38"/>
      <c r="G15" s="38"/>
      <c r="H15" s="39"/>
    </row>
    <row r="16" spans="1:8">
      <c r="A16" s="40"/>
      <c r="B16" s="41"/>
      <c r="C16" s="41"/>
      <c r="D16" s="42"/>
      <c r="E16" s="40"/>
      <c r="F16" s="41"/>
      <c r="G16" s="41"/>
      <c r="H16" s="42"/>
    </row>
    <row r="17" spans="1:8">
      <c r="A17" s="40"/>
      <c r="B17" s="41"/>
      <c r="C17" s="41"/>
      <c r="D17" s="42"/>
      <c r="E17" s="40"/>
      <c r="F17" s="41"/>
      <c r="G17" s="41"/>
      <c r="H17" s="42"/>
    </row>
    <row r="18" spans="1:8">
      <c r="A18" s="40"/>
      <c r="B18" s="41"/>
      <c r="C18" s="41"/>
      <c r="D18" s="42"/>
      <c r="E18" s="40"/>
      <c r="F18" s="41"/>
      <c r="G18" s="41"/>
      <c r="H18" s="42"/>
    </row>
    <row r="19" spans="1:8">
      <c r="A19" s="40"/>
      <c r="B19" s="41"/>
      <c r="C19" s="41"/>
      <c r="D19" s="42"/>
      <c r="E19" s="40"/>
      <c r="F19" s="41"/>
      <c r="G19" s="41"/>
      <c r="H19" s="42"/>
    </row>
    <row r="20" spans="1:8">
      <c r="A20" s="40"/>
      <c r="B20" s="41"/>
      <c r="C20" s="41"/>
      <c r="D20" s="42"/>
      <c r="E20" s="40"/>
      <c r="F20" s="41"/>
      <c r="G20" s="41"/>
      <c r="H20" s="42"/>
    </row>
    <row r="21" spans="1:8">
      <c r="A21" s="40"/>
      <c r="B21" s="41"/>
      <c r="C21" s="41"/>
      <c r="D21" s="42"/>
      <c r="E21" s="40"/>
      <c r="F21" s="41"/>
      <c r="G21" s="41"/>
      <c r="H21" s="42"/>
    </row>
    <row r="22" spans="1:8" ht="17" thickBot="1">
      <c r="A22" s="43"/>
      <c r="B22" s="44"/>
      <c r="C22" s="44"/>
      <c r="D22" s="45"/>
      <c r="E22" s="43"/>
      <c r="F22" s="44"/>
      <c r="G22" s="44"/>
      <c r="H22" s="45"/>
    </row>
  </sheetData>
  <sheetProtection algorithmName="SHA-512" hashValue="2xUpDg6rve8rYu8QLpCDWhxO6LEcIErqCPwPaIJPvFtf8XqDA/tJSkKwkKxXVBjtAR2BCy5/ynTNeu43WG3fWw==" saltValue="NX7Mz5RQxAgdWVtvJGh7VA==" spinCount="100000" sheet="1" objects="1" scenarios="1"/>
  <mergeCells count="8">
    <mergeCell ref="E15:H22"/>
    <mergeCell ref="A15:D22"/>
    <mergeCell ref="A1:H2"/>
    <mergeCell ref="A3:H6"/>
    <mergeCell ref="A14:D14"/>
    <mergeCell ref="A7:H8"/>
    <mergeCell ref="A9:H12"/>
    <mergeCell ref="E14:H14"/>
  </mergeCells>
  <phoneticPr fontId="28"/>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5A6D-B48B-4416-A3BF-4BFF57497ED1}">
  <dimension ref="B1:BA298"/>
  <sheetViews>
    <sheetView view="pageLayout" zoomScale="42" zoomScaleNormal="50" zoomScalePageLayoutView="42" workbookViewId="0">
      <selection activeCell="J2" sqref="J2:L7"/>
    </sheetView>
  </sheetViews>
  <sheetFormatPr baseColWidth="10" defaultColWidth="11.140625" defaultRowHeight="15"/>
  <cols>
    <col min="1" max="1" width="1.7109375" style="15" customWidth="1"/>
    <col min="2" max="2" width="71" style="15" customWidth="1"/>
    <col min="3" max="3" width="7.85546875" style="15" customWidth="1"/>
    <col min="4" max="15" width="17.85546875" style="15" customWidth="1"/>
    <col min="16" max="16" width="18.140625" style="15" customWidth="1"/>
    <col min="17" max="19" width="17.85546875" style="15" customWidth="1"/>
    <col min="20" max="20" width="18" style="15" customWidth="1"/>
    <col min="21" max="23" width="6.5703125" style="15" customWidth="1"/>
    <col min="24" max="16384" width="11.140625" style="15"/>
  </cols>
  <sheetData>
    <row r="1" spans="2:53" ht="29" customHeight="1" thickBot="1">
      <c r="S1" s="28"/>
      <c r="T1" s="27" t="s">
        <v>9</v>
      </c>
      <c r="V1" s="26"/>
    </row>
    <row r="2" spans="2:53" ht="18.75" customHeight="1">
      <c r="C2" s="117" t="s">
        <v>37</v>
      </c>
      <c r="D2" s="118"/>
      <c r="E2" s="118"/>
      <c r="F2" s="118"/>
      <c r="G2" s="118"/>
      <c r="H2" s="119"/>
      <c r="J2" s="126" t="s">
        <v>6</v>
      </c>
      <c r="K2" s="127"/>
      <c r="L2" s="127"/>
      <c r="M2" s="149" t="s">
        <v>38</v>
      </c>
    </row>
    <row r="3" spans="2:53" ht="18.75" customHeight="1">
      <c r="C3" s="120"/>
      <c r="D3" s="121"/>
      <c r="E3" s="121"/>
      <c r="F3" s="121"/>
      <c r="G3" s="121"/>
      <c r="H3" s="122"/>
      <c r="J3" s="128"/>
      <c r="K3" s="129"/>
      <c r="L3" s="129"/>
      <c r="M3" s="150"/>
    </row>
    <row r="4" spans="2:53" ht="18.75" customHeight="1">
      <c r="C4" s="120"/>
      <c r="D4" s="121"/>
      <c r="E4" s="121"/>
      <c r="F4" s="121"/>
      <c r="G4" s="121"/>
      <c r="H4" s="122"/>
      <c r="J4" s="128"/>
      <c r="K4" s="129"/>
      <c r="L4" s="129"/>
      <c r="M4" s="150"/>
    </row>
    <row r="5" spans="2:53" ht="18.75" customHeight="1">
      <c r="C5" s="120"/>
      <c r="D5" s="121"/>
      <c r="E5" s="121"/>
      <c r="F5" s="121"/>
      <c r="G5" s="121"/>
      <c r="H5" s="122"/>
      <c r="J5" s="128"/>
      <c r="K5" s="129"/>
      <c r="L5" s="129"/>
      <c r="M5" s="150"/>
    </row>
    <row r="6" spans="2:53" ht="18.75" customHeight="1">
      <c r="C6" s="120"/>
      <c r="D6" s="121"/>
      <c r="E6" s="121"/>
      <c r="F6" s="121"/>
      <c r="G6" s="121"/>
      <c r="H6" s="122"/>
      <c r="J6" s="128"/>
      <c r="K6" s="129"/>
      <c r="L6" s="129"/>
      <c r="M6" s="150"/>
    </row>
    <row r="7" spans="2:53" ht="18.75" customHeight="1" thickBot="1">
      <c r="C7" s="123"/>
      <c r="D7" s="124"/>
      <c r="E7" s="124"/>
      <c r="F7" s="124"/>
      <c r="G7" s="124"/>
      <c r="H7" s="125"/>
      <c r="J7" s="130"/>
      <c r="K7" s="131"/>
      <c r="L7" s="131"/>
      <c r="M7" s="151"/>
    </row>
    <row r="8" spans="2:53" ht="18.75" customHeight="1" thickBot="1">
      <c r="D8" s="25"/>
      <c r="E8" s="25"/>
      <c r="F8" s="25"/>
    </row>
    <row r="9" spans="2:53" ht="18.75" customHeight="1">
      <c r="D9" s="73" t="s">
        <v>10</v>
      </c>
      <c r="E9" s="74"/>
      <c r="F9" s="74"/>
      <c r="G9" s="75"/>
      <c r="H9" s="73" t="s">
        <v>33</v>
      </c>
      <c r="I9" s="74"/>
      <c r="J9" s="74"/>
      <c r="K9" s="75"/>
      <c r="L9" s="73" t="s">
        <v>34</v>
      </c>
      <c r="M9" s="74"/>
      <c r="N9" s="74"/>
      <c r="O9" s="75"/>
      <c r="P9" s="73" t="s">
        <v>8</v>
      </c>
      <c r="Q9" s="74"/>
      <c r="R9" s="74"/>
      <c r="S9" s="75"/>
      <c r="T9" s="24"/>
      <c r="U9" s="24"/>
      <c r="V9" s="24"/>
    </row>
    <row r="10" spans="2:53" ht="18.75" customHeight="1" thickBot="1">
      <c r="D10" s="76"/>
      <c r="E10" s="77"/>
      <c r="F10" s="77"/>
      <c r="G10" s="78"/>
      <c r="H10" s="76"/>
      <c r="I10" s="77"/>
      <c r="J10" s="77"/>
      <c r="K10" s="78"/>
      <c r="L10" s="76"/>
      <c r="M10" s="77"/>
      <c r="N10" s="77"/>
      <c r="O10" s="78"/>
      <c r="P10" s="76"/>
      <c r="Q10" s="77"/>
      <c r="R10" s="77"/>
      <c r="S10" s="78"/>
      <c r="T10" s="24"/>
      <c r="U10" s="24"/>
      <c r="V10" s="24"/>
    </row>
    <row r="11" spans="2:53" ht="30.5" customHeight="1" thickBot="1">
      <c r="B11" s="96" t="s">
        <v>11</v>
      </c>
      <c r="C11" s="23"/>
      <c r="D11" s="108" t="s">
        <v>21</v>
      </c>
      <c r="E11" s="80"/>
      <c r="F11" s="80"/>
      <c r="G11" s="81"/>
      <c r="H11" s="108" t="s">
        <v>21</v>
      </c>
      <c r="I11" s="80"/>
      <c r="J11" s="80"/>
      <c r="K11" s="81"/>
      <c r="L11" s="108" t="s">
        <v>21</v>
      </c>
      <c r="M11" s="80"/>
      <c r="N11" s="80"/>
      <c r="O11" s="81"/>
      <c r="P11" s="108" t="s">
        <v>21</v>
      </c>
      <c r="Q11" s="80"/>
      <c r="R11" s="80"/>
      <c r="S11" s="81"/>
      <c r="T11" s="20"/>
      <c r="U11" s="20"/>
      <c r="V11" s="20"/>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row>
    <row r="12" spans="2:53" ht="18.75" customHeight="1">
      <c r="B12" s="97"/>
      <c r="C12" s="23"/>
      <c r="D12" s="99" t="s">
        <v>22</v>
      </c>
      <c r="E12" s="100"/>
      <c r="F12" s="100"/>
      <c r="G12" s="101"/>
      <c r="H12" s="99" t="s">
        <v>22</v>
      </c>
      <c r="I12" s="100"/>
      <c r="J12" s="100"/>
      <c r="K12" s="101"/>
      <c r="L12" s="99" t="s">
        <v>22</v>
      </c>
      <c r="M12" s="100"/>
      <c r="N12" s="100"/>
      <c r="O12" s="101"/>
      <c r="P12" s="99" t="s">
        <v>22</v>
      </c>
      <c r="Q12" s="100"/>
      <c r="R12" s="100"/>
      <c r="S12" s="101"/>
      <c r="T12" s="20"/>
      <c r="U12" s="20"/>
      <c r="V12" s="20"/>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row>
    <row r="13" spans="2:53" ht="18.75" customHeight="1">
      <c r="B13" s="97"/>
      <c r="C13" s="23"/>
      <c r="D13" s="102"/>
      <c r="E13" s="103"/>
      <c r="F13" s="103"/>
      <c r="G13" s="104"/>
      <c r="H13" s="102"/>
      <c r="I13" s="103"/>
      <c r="J13" s="103"/>
      <c r="K13" s="104"/>
      <c r="L13" s="102"/>
      <c r="M13" s="103"/>
      <c r="N13" s="103"/>
      <c r="O13" s="104"/>
      <c r="P13" s="102"/>
      <c r="Q13" s="103"/>
      <c r="R13" s="103"/>
      <c r="S13" s="104"/>
      <c r="T13" s="20"/>
      <c r="U13" s="20"/>
      <c r="V13" s="20"/>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row>
    <row r="14" spans="2:53" ht="18.75" customHeight="1" thickBot="1">
      <c r="B14" s="97"/>
      <c r="C14" s="23"/>
      <c r="D14" s="105"/>
      <c r="E14" s="106"/>
      <c r="F14" s="106"/>
      <c r="G14" s="107"/>
      <c r="H14" s="105"/>
      <c r="I14" s="106"/>
      <c r="J14" s="106"/>
      <c r="K14" s="107"/>
      <c r="L14" s="105"/>
      <c r="M14" s="106"/>
      <c r="N14" s="106"/>
      <c r="O14" s="107"/>
      <c r="P14" s="105"/>
      <c r="Q14" s="106"/>
      <c r="R14" s="106"/>
      <c r="S14" s="107"/>
      <c r="T14" s="20"/>
      <c r="U14" s="20"/>
      <c r="V14" s="20"/>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row>
    <row r="15" spans="2:53" ht="32.25" customHeight="1" thickBot="1">
      <c r="B15" s="97"/>
      <c r="D15" s="132" t="s">
        <v>20</v>
      </c>
      <c r="E15" s="133"/>
      <c r="F15" s="133"/>
      <c r="G15" s="134"/>
      <c r="H15" s="132" t="s">
        <v>20</v>
      </c>
      <c r="I15" s="133"/>
      <c r="J15" s="133"/>
      <c r="K15" s="134"/>
      <c r="L15" s="132" t="s">
        <v>20</v>
      </c>
      <c r="M15" s="133"/>
      <c r="N15" s="133"/>
      <c r="O15" s="134"/>
      <c r="P15" s="132" t="s">
        <v>20</v>
      </c>
      <c r="Q15" s="133"/>
      <c r="R15" s="133"/>
      <c r="S15" s="134"/>
      <c r="T15" s="20"/>
      <c r="U15" s="20"/>
      <c r="V15" s="20"/>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row>
    <row r="16" spans="2:53" ht="18.75" customHeight="1">
      <c r="B16" s="97"/>
      <c r="D16" s="64"/>
      <c r="E16" s="65"/>
      <c r="F16" s="65"/>
      <c r="G16" s="66"/>
      <c r="H16" s="64"/>
      <c r="I16" s="65"/>
      <c r="J16" s="65"/>
      <c r="K16" s="66"/>
      <c r="L16" s="64"/>
      <c r="M16" s="65"/>
      <c r="N16" s="65"/>
      <c r="O16" s="66"/>
      <c r="P16" s="64"/>
      <c r="Q16" s="65"/>
      <c r="R16" s="65"/>
      <c r="S16" s="66"/>
      <c r="T16" s="20"/>
      <c r="U16" s="20"/>
      <c r="V16" s="20"/>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row>
    <row r="17" spans="2:53" ht="18.75" customHeight="1">
      <c r="B17" s="97"/>
      <c r="D17" s="67"/>
      <c r="E17" s="68"/>
      <c r="F17" s="68"/>
      <c r="G17" s="69"/>
      <c r="H17" s="67"/>
      <c r="I17" s="68"/>
      <c r="J17" s="68"/>
      <c r="K17" s="69"/>
      <c r="L17" s="67"/>
      <c r="M17" s="68"/>
      <c r="N17" s="68"/>
      <c r="O17" s="69"/>
      <c r="P17" s="67"/>
      <c r="Q17" s="68"/>
      <c r="R17" s="68"/>
      <c r="S17" s="69"/>
      <c r="T17" s="20"/>
      <c r="U17" s="20"/>
      <c r="V17" s="20"/>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row>
    <row r="18" spans="2:53" ht="18.75" customHeight="1" thickBot="1">
      <c r="B18" s="97"/>
      <c r="D18" s="70"/>
      <c r="E18" s="71"/>
      <c r="F18" s="71"/>
      <c r="G18" s="72"/>
      <c r="H18" s="70"/>
      <c r="I18" s="71"/>
      <c r="J18" s="71"/>
      <c r="K18" s="72"/>
      <c r="L18" s="70"/>
      <c r="M18" s="71"/>
      <c r="N18" s="71"/>
      <c r="O18" s="72"/>
      <c r="P18" s="70"/>
      <c r="Q18" s="71"/>
      <c r="R18" s="71"/>
      <c r="S18" s="72"/>
      <c r="T18" s="20"/>
      <c r="U18" s="20"/>
      <c r="V18" s="20"/>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row>
    <row r="19" spans="2:53" ht="32.25" customHeight="1" thickBot="1">
      <c r="B19" s="97"/>
      <c r="D19" s="79" t="s">
        <v>19</v>
      </c>
      <c r="E19" s="80"/>
      <c r="F19" s="80"/>
      <c r="G19" s="81"/>
      <c r="H19" s="79" t="s">
        <v>19</v>
      </c>
      <c r="I19" s="80"/>
      <c r="J19" s="80"/>
      <c r="K19" s="81"/>
      <c r="L19" s="79" t="s">
        <v>19</v>
      </c>
      <c r="M19" s="80"/>
      <c r="N19" s="80"/>
      <c r="O19" s="81"/>
      <c r="P19" s="79" t="s">
        <v>19</v>
      </c>
      <c r="Q19" s="80"/>
      <c r="R19" s="80"/>
      <c r="S19" s="81"/>
      <c r="T19" s="20"/>
      <c r="U19" s="20"/>
      <c r="V19" s="20"/>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2:53" ht="18.75" customHeight="1">
      <c r="B20" s="97"/>
      <c r="D20" s="82" t="s">
        <v>23</v>
      </c>
      <c r="E20" s="83"/>
      <c r="F20" s="83"/>
      <c r="G20" s="84"/>
      <c r="H20" s="82" t="s">
        <v>23</v>
      </c>
      <c r="I20" s="83"/>
      <c r="J20" s="83"/>
      <c r="K20" s="84"/>
      <c r="L20" s="82" t="s">
        <v>23</v>
      </c>
      <c r="M20" s="83"/>
      <c r="N20" s="83"/>
      <c r="O20" s="84"/>
      <c r="P20" s="82" t="s">
        <v>23</v>
      </c>
      <c r="Q20" s="83"/>
      <c r="R20" s="83"/>
      <c r="S20" s="84"/>
      <c r="T20" s="20"/>
      <c r="U20" s="20"/>
      <c r="V20" s="20"/>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row>
    <row r="21" spans="2:53" ht="18.75" customHeight="1">
      <c r="B21" s="97"/>
      <c r="D21" s="85"/>
      <c r="E21" s="86"/>
      <c r="F21" s="86"/>
      <c r="G21" s="87"/>
      <c r="H21" s="85"/>
      <c r="I21" s="86"/>
      <c r="J21" s="86"/>
      <c r="K21" s="87"/>
      <c r="L21" s="85"/>
      <c r="M21" s="86"/>
      <c r="N21" s="86"/>
      <c r="O21" s="87"/>
      <c r="P21" s="85"/>
      <c r="Q21" s="86"/>
      <c r="R21" s="86"/>
      <c r="S21" s="87"/>
      <c r="T21" s="20"/>
      <c r="U21" s="20"/>
      <c r="V21" s="20"/>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row>
    <row r="22" spans="2:53" ht="18.75" customHeight="1">
      <c r="B22" s="97"/>
      <c r="D22" s="85"/>
      <c r="E22" s="86"/>
      <c r="F22" s="86"/>
      <c r="G22" s="87"/>
      <c r="H22" s="85"/>
      <c r="I22" s="86"/>
      <c r="J22" s="86"/>
      <c r="K22" s="87"/>
      <c r="L22" s="85"/>
      <c r="M22" s="86"/>
      <c r="N22" s="86"/>
      <c r="O22" s="87"/>
      <c r="P22" s="85"/>
      <c r="Q22" s="86"/>
      <c r="R22" s="86"/>
      <c r="S22" s="87"/>
      <c r="T22" s="20"/>
      <c r="U22" s="20"/>
      <c r="V22" s="20"/>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row>
    <row r="23" spans="2:53" ht="18.75" customHeight="1">
      <c r="B23" s="97"/>
      <c r="D23" s="85"/>
      <c r="E23" s="86"/>
      <c r="F23" s="86"/>
      <c r="G23" s="87"/>
      <c r="H23" s="85"/>
      <c r="I23" s="86"/>
      <c r="J23" s="86"/>
      <c r="K23" s="87"/>
      <c r="L23" s="85"/>
      <c r="M23" s="86"/>
      <c r="N23" s="86"/>
      <c r="O23" s="87"/>
      <c r="P23" s="85"/>
      <c r="Q23" s="86"/>
      <c r="R23" s="86"/>
      <c r="S23" s="87"/>
      <c r="T23" s="20"/>
      <c r="U23" s="20"/>
      <c r="V23" s="20"/>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row>
    <row r="24" spans="2:53" ht="18.75" customHeight="1">
      <c r="B24" s="97"/>
      <c r="D24" s="85"/>
      <c r="E24" s="86"/>
      <c r="F24" s="86"/>
      <c r="G24" s="87"/>
      <c r="H24" s="85"/>
      <c r="I24" s="86"/>
      <c r="J24" s="86"/>
      <c r="K24" s="87"/>
      <c r="L24" s="85"/>
      <c r="M24" s="86"/>
      <c r="N24" s="86"/>
      <c r="O24" s="87"/>
      <c r="P24" s="85"/>
      <c r="Q24" s="86"/>
      <c r="R24" s="86"/>
      <c r="S24" s="87"/>
      <c r="T24" s="20"/>
      <c r="U24" s="20"/>
      <c r="V24" s="20"/>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row>
    <row r="25" spans="2:53" ht="18.75" customHeight="1">
      <c r="B25" s="97"/>
      <c r="D25" s="85"/>
      <c r="E25" s="86"/>
      <c r="F25" s="86"/>
      <c r="G25" s="87"/>
      <c r="H25" s="85"/>
      <c r="I25" s="86"/>
      <c r="J25" s="86"/>
      <c r="K25" s="87"/>
      <c r="L25" s="85"/>
      <c r="M25" s="86"/>
      <c r="N25" s="86"/>
      <c r="O25" s="87"/>
      <c r="P25" s="85"/>
      <c r="Q25" s="86"/>
      <c r="R25" s="86"/>
      <c r="S25" s="87"/>
      <c r="T25" s="20"/>
      <c r="U25" s="20"/>
      <c r="V25" s="20"/>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2:53" ht="18.75" customHeight="1" thickBot="1">
      <c r="B26" s="97"/>
      <c r="D26" s="88"/>
      <c r="E26" s="89"/>
      <c r="F26" s="89"/>
      <c r="G26" s="90"/>
      <c r="H26" s="88"/>
      <c r="I26" s="89"/>
      <c r="J26" s="89"/>
      <c r="K26" s="90"/>
      <c r="L26" s="88"/>
      <c r="M26" s="89"/>
      <c r="N26" s="89"/>
      <c r="O26" s="90"/>
      <c r="P26" s="88"/>
      <c r="Q26" s="89"/>
      <c r="R26" s="89"/>
      <c r="S26" s="90"/>
      <c r="T26" s="20"/>
      <c r="U26" s="20"/>
      <c r="V26" s="20"/>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row>
    <row r="27" spans="2:53" ht="18.75" customHeight="1" thickBot="1">
      <c r="B27" s="97"/>
      <c r="D27" s="29"/>
      <c r="E27" s="29"/>
      <c r="F27" s="29"/>
      <c r="G27" s="29"/>
      <c r="H27" s="29"/>
      <c r="I27" s="29"/>
      <c r="J27" s="29"/>
      <c r="K27" s="29"/>
      <c r="L27" s="29"/>
      <c r="M27" s="29"/>
      <c r="N27" s="29"/>
      <c r="O27" s="29"/>
      <c r="P27" s="29"/>
      <c r="Q27" s="29"/>
      <c r="R27" s="29"/>
      <c r="S27" s="29"/>
      <c r="T27" s="20"/>
      <c r="U27" s="20"/>
      <c r="V27" s="20"/>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row>
    <row r="28" spans="2:53" ht="18.75" customHeight="1">
      <c r="B28" s="97"/>
      <c r="D28" s="73" t="s">
        <v>7</v>
      </c>
      <c r="E28" s="74"/>
      <c r="F28" s="74"/>
      <c r="G28" s="75"/>
      <c r="H28" s="73" t="s">
        <v>5</v>
      </c>
      <c r="I28" s="74"/>
      <c r="J28" s="74"/>
      <c r="K28" s="75"/>
      <c r="L28" s="73" t="s">
        <v>35</v>
      </c>
      <c r="M28" s="74"/>
      <c r="N28" s="74"/>
      <c r="O28" s="75"/>
      <c r="P28" s="73" t="s">
        <v>36</v>
      </c>
      <c r="Q28" s="74"/>
      <c r="R28" s="74"/>
      <c r="S28" s="75"/>
      <c r="T28" s="20"/>
      <c r="U28" s="20"/>
      <c r="V28" s="20"/>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row>
    <row r="29" spans="2:53" ht="18.75" customHeight="1" thickBot="1">
      <c r="B29" s="97"/>
      <c r="D29" s="76"/>
      <c r="E29" s="77"/>
      <c r="F29" s="77"/>
      <c r="G29" s="78"/>
      <c r="H29" s="76"/>
      <c r="I29" s="77"/>
      <c r="J29" s="77"/>
      <c r="K29" s="78"/>
      <c r="L29" s="76"/>
      <c r="M29" s="77"/>
      <c r="N29" s="77"/>
      <c r="O29" s="78"/>
      <c r="P29" s="76"/>
      <c r="Q29" s="77"/>
      <c r="R29" s="77"/>
      <c r="S29" s="78"/>
      <c r="T29" s="20"/>
      <c r="U29" s="20"/>
      <c r="V29" s="20"/>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2:53" ht="32.25" customHeight="1" thickBot="1">
      <c r="B30" s="97"/>
      <c r="D30" s="108" t="s">
        <v>21</v>
      </c>
      <c r="E30" s="80"/>
      <c r="F30" s="80"/>
      <c r="G30" s="81"/>
      <c r="H30" s="108" t="s">
        <v>21</v>
      </c>
      <c r="I30" s="80"/>
      <c r="J30" s="80"/>
      <c r="K30" s="81"/>
      <c r="L30" s="108" t="s">
        <v>21</v>
      </c>
      <c r="M30" s="80"/>
      <c r="N30" s="80"/>
      <c r="O30" s="81"/>
      <c r="P30" s="108" t="s">
        <v>21</v>
      </c>
      <c r="Q30" s="80"/>
      <c r="R30" s="80"/>
      <c r="S30" s="81"/>
      <c r="T30" s="20"/>
      <c r="U30" s="20"/>
      <c r="V30" s="20"/>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2:53" ht="18.75" customHeight="1" thickBot="1">
      <c r="B31" s="98"/>
      <c r="D31" s="99" t="s">
        <v>22</v>
      </c>
      <c r="E31" s="109"/>
      <c r="F31" s="109"/>
      <c r="G31" s="110"/>
      <c r="H31" s="99" t="s">
        <v>22</v>
      </c>
      <c r="I31" s="109"/>
      <c r="J31" s="109"/>
      <c r="K31" s="110"/>
      <c r="L31" s="99" t="s">
        <v>22</v>
      </c>
      <c r="M31" s="109"/>
      <c r="N31" s="109"/>
      <c r="O31" s="110"/>
      <c r="P31" s="99" t="s">
        <v>22</v>
      </c>
      <c r="Q31" s="109"/>
      <c r="R31" s="109"/>
      <c r="S31" s="110"/>
      <c r="T31" s="20"/>
      <c r="U31" s="20"/>
      <c r="V31" s="20"/>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row>
    <row r="32" spans="2:53" ht="18.75" customHeight="1">
      <c r="D32" s="111"/>
      <c r="E32" s="112"/>
      <c r="F32" s="112"/>
      <c r="G32" s="113"/>
      <c r="H32" s="111"/>
      <c r="I32" s="112"/>
      <c r="J32" s="112"/>
      <c r="K32" s="113"/>
      <c r="L32" s="111"/>
      <c r="M32" s="112"/>
      <c r="N32" s="112"/>
      <c r="O32" s="113"/>
      <c r="P32" s="111"/>
      <c r="Q32" s="112"/>
      <c r="R32" s="112"/>
      <c r="S32" s="113"/>
      <c r="T32" s="20"/>
      <c r="U32" s="20"/>
      <c r="V32" s="20"/>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row>
    <row r="33" spans="2:53" ht="18.75" customHeight="1" thickBot="1">
      <c r="D33" s="114"/>
      <c r="E33" s="115"/>
      <c r="F33" s="115"/>
      <c r="G33" s="116"/>
      <c r="H33" s="114"/>
      <c r="I33" s="115"/>
      <c r="J33" s="115"/>
      <c r="K33" s="116"/>
      <c r="L33" s="114"/>
      <c r="M33" s="115"/>
      <c r="N33" s="115"/>
      <c r="O33" s="116"/>
      <c r="P33" s="114"/>
      <c r="Q33" s="115"/>
      <c r="R33" s="115"/>
      <c r="S33" s="116"/>
      <c r="T33" s="20"/>
      <c r="U33" s="20"/>
      <c r="V33" s="20"/>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2:53" ht="35.25" customHeight="1" thickBot="1">
      <c r="B34" s="22"/>
      <c r="D34" s="132" t="s">
        <v>20</v>
      </c>
      <c r="E34" s="133"/>
      <c r="F34" s="133"/>
      <c r="G34" s="134"/>
      <c r="H34" s="132" t="s">
        <v>20</v>
      </c>
      <c r="I34" s="133"/>
      <c r="J34" s="133"/>
      <c r="K34" s="134"/>
      <c r="L34" s="132" t="s">
        <v>20</v>
      </c>
      <c r="M34" s="133"/>
      <c r="N34" s="133"/>
      <c r="O34" s="134"/>
      <c r="P34" s="132" t="s">
        <v>20</v>
      </c>
      <c r="Q34" s="133"/>
      <c r="R34" s="133"/>
      <c r="S34" s="134"/>
      <c r="T34" s="20"/>
      <c r="U34" s="20"/>
      <c r="V34" s="20"/>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2:53" ht="26" customHeight="1" thickBot="1">
      <c r="B35" s="22"/>
      <c r="D35" s="64"/>
      <c r="E35" s="65"/>
      <c r="F35" s="65"/>
      <c r="G35" s="66"/>
      <c r="H35" s="64"/>
      <c r="I35" s="65"/>
      <c r="J35" s="65"/>
      <c r="K35" s="66"/>
      <c r="L35" s="64"/>
      <c r="M35" s="65"/>
      <c r="N35" s="65"/>
      <c r="O35" s="66"/>
      <c r="P35" s="64"/>
      <c r="Q35" s="65"/>
      <c r="R35" s="65"/>
      <c r="S35" s="66"/>
      <c r="T35" s="20"/>
      <c r="U35" s="20"/>
      <c r="V35" s="20"/>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2:53" ht="18.75" customHeight="1">
      <c r="B36" s="91" t="s">
        <v>24</v>
      </c>
      <c r="D36" s="67"/>
      <c r="E36" s="68"/>
      <c r="F36" s="68"/>
      <c r="G36" s="69"/>
      <c r="H36" s="67"/>
      <c r="I36" s="68"/>
      <c r="J36" s="68"/>
      <c r="K36" s="69"/>
      <c r="L36" s="67"/>
      <c r="M36" s="68"/>
      <c r="N36" s="68"/>
      <c r="O36" s="69"/>
      <c r="P36" s="67"/>
      <c r="Q36" s="68"/>
      <c r="R36" s="68"/>
      <c r="S36" s="69"/>
      <c r="T36" s="20"/>
      <c r="U36" s="20"/>
      <c r="V36" s="20"/>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2:53" ht="20" customHeight="1" thickBot="1">
      <c r="B37" s="92"/>
      <c r="D37" s="70"/>
      <c r="E37" s="71"/>
      <c r="F37" s="71"/>
      <c r="G37" s="72"/>
      <c r="H37" s="70"/>
      <c r="I37" s="71"/>
      <c r="J37" s="71"/>
      <c r="K37" s="72"/>
      <c r="L37" s="70"/>
      <c r="M37" s="71"/>
      <c r="N37" s="71"/>
      <c r="O37" s="72"/>
      <c r="P37" s="70"/>
      <c r="Q37" s="71"/>
      <c r="R37" s="71"/>
      <c r="S37" s="72"/>
      <c r="T37" s="20"/>
      <c r="U37" s="20"/>
      <c r="V37" s="20"/>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row>
    <row r="38" spans="2:53" ht="32.25" customHeight="1" thickBot="1">
      <c r="B38" s="93" t="s">
        <v>25</v>
      </c>
      <c r="D38" s="79" t="s">
        <v>19</v>
      </c>
      <c r="E38" s="80"/>
      <c r="F38" s="80"/>
      <c r="G38" s="81"/>
      <c r="H38" s="79" t="s">
        <v>19</v>
      </c>
      <c r="I38" s="80"/>
      <c r="J38" s="80"/>
      <c r="K38" s="81"/>
      <c r="L38" s="79" t="s">
        <v>19</v>
      </c>
      <c r="M38" s="80"/>
      <c r="N38" s="80"/>
      <c r="O38" s="81"/>
      <c r="P38" s="79" t="s">
        <v>19</v>
      </c>
      <c r="Q38" s="80"/>
      <c r="R38" s="80"/>
      <c r="S38" s="81"/>
      <c r="T38" s="20"/>
      <c r="U38" s="20"/>
      <c r="V38" s="20"/>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row>
    <row r="39" spans="2:53" ht="18.75" customHeight="1">
      <c r="B39" s="94"/>
      <c r="D39" s="82" t="s">
        <v>23</v>
      </c>
      <c r="E39" s="83"/>
      <c r="F39" s="83"/>
      <c r="G39" s="84"/>
      <c r="H39" s="82" t="s">
        <v>23</v>
      </c>
      <c r="I39" s="83"/>
      <c r="J39" s="83"/>
      <c r="K39" s="84"/>
      <c r="L39" s="82" t="s">
        <v>23</v>
      </c>
      <c r="M39" s="83"/>
      <c r="N39" s="83"/>
      <c r="O39" s="84"/>
      <c r="P39" s="82" t="s">
        <v>23</v>
      </c>
      <c r="Q39" s="83"/>
      <c r="R39" s="83"/>
      <c r="S39" s="84"/>
      <c r="T39" s="20"/>
      <c r="U39" s="20"/>
      <c r="V39" s="20"/>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row>
    <row r="40" spans="2:53" ht="18.75" customHeight="1">
      <c r="B40" s="94"/>
      <c r="D40" s="85"/>
      <c r="E40" s="86"/>
      <c r="F40" s="86"/>
      <c r="G40" s="87"/>
      <c r="H40" s="85"/>
      <c r="I40" s="86"/>
      <c r="J40" s="86"/>
      <c r="K40" s="87"/>
      <c r="L40" s="85"/>
      <c r="M40" s="86"/>
      <c r="N40" s="86"/>
      <c r="O40" s="87"/>
      <c r="P40" s="85"/>
      <c r="Q40" s="86"/>
      <c r="R40" s="86"/>
      <c r="S40" s="87"/>
      <c r="T40" s="20"/>
      <c r="U40" s="20"/>
      <c r="V40" s="20"/>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row>
    <row r="41" spans="2:53" ht="18.75" customHeight="1">
      <c r="B41" s="94"/>
      <c r="D41" s="85"/>
      <c r="E41" s="86"/>
      <c r="F41" s="86"/>
      <c r="G41" s="87"/>
      <c r="H41" s="85"/>
      <c r="I41" s="86"/>
      <c r="J41" s="86"/>
      <c r="K41" s="87"/>
      <c r="L41" s="85"/>
      <c r="M41" s="86"/>
      <c r="N41" s="86"/>
      <c r="O41" s="87"/>
      <c r="P41" s="85"/>
      <c r="Q41" s="86"/>
      <c r="R41" s="86"/>
      <c r="S41" s="87"/>
      <c r="T41" s="20"/>
      <c r="U41" s="20"/>
      <c r="V41" s="20"/>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row>
    <row r="42" spans="2:53" ht="18.75" customHeight="1">
      <c r="B42" s="94"/>
      <c r="D42" s="85"/>
      <c r="E42" s="86"/>
      <c r="F42" s="86"/>
      <c r="G42" s="87"/>
      <c r="H42" s="85"/>
      <c r="I42" s="86"/>
      <c r="J42" s="86"/>
      <c r="K42" s="87"/>
      <c r="L42" s="85"/>
      <c r="M42" s="86"/>
      <c r="N42" s="86"/>
      <c r="O42" s="87"/>
      <c r="P42" s="85"/>
      <c r="Q42" s="86"/>
      <c r="R42" s="86"/>
      <c r="S42" s="87"/>
      <c r="T42" s="20"/>
      <c r="U42" s="20"/>
      <c r="V42" s="20"/>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row>
    <row r="43" spans="2:53" ht="18.75" customHeight="1">
      <c r="B43" s="94"/>
      <c r="D43" s="85"/>
      <c r="E43" s="86"/>
      <c r="F43" s="86"/>
      <c r="G43" s="87"/>
      <c r="H43" s="85"/>
      <c r="I43" s="86"/>
      <c r="J43" s="86"/>
      <c r="K43" s="87"/>
      <c r="L43" s="85"/>
      <c r="M43" s="86"/>
      <c r="N43" s="86"/>
      <c r="O43" s="87"/>
      <c r="P43" s="85"/>
      <c r="Q43" s="86"/>
      <c r="R43" s="86"/>
      <c r="S43" s="87"/>
      <c r="T43" s="20"/>
      <c r="U43" s="20"/>
      <c r="V43" s="20"/>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row>
    <row r="44" spans="2:53" ht="18.75" customHeight="1">
      <c r="B44" s="94"/>
      <c r="D44" s="85"/>
      <c r="E44" s="86"/>
      <c r="F44" s="86"/>
      <c r="G44" s="87"/>
      <c r="H44" s="85"/>
      <c r="I44" s="86"/>
      <c r="J44" s="86"/>
      <c r="K44" s="87"/>
      <c r="L44" s="85"/>
      <c r="M44" s="86"/>
      <c r="N44" s="86"/>
      <c r="O44" s="87"/>
      <c r="P44" s="85"/>
      <c r="Q44" s="86"/>
      <c r="R44" s="86"/>
      <c r="S44" s="87"/>
      <c r="T44" s="20"/>
      <c r="U44" s="20"/>
      <c r="V44" s="20"/>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row>
    <row r="45" spans="2:53" ht="18.75" customHeight="1" thickBot="1">
      <c r="B45" s="94"/>
      <c r="D45" s="88"/>
      <c r="E45" s="89"/>
      <c r="F45" s="89"/>
      <c r="G45" s="90"/>
      <c r="H45" s="88"/>
      <c r="I45" s="89"/>
      <c r="J45" s="89"/>
      <c r="K45" s="90"/>
      <c r="L45" s="88"/>
      <c r="M45" s="89"/>
      <c r="N45" s="89"/>
      <c r="O45" s="90"/>
      <c r="P45" s="88"/>
      <c r="Q45" s="89"/>
      <c r="R45" s="89"/>
      <c r="S45" s="90"/>
      <c r="T45" s="20"/>
      <c r="U45" s="20"/>
      <c r="V45" s="20"/>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row>
    <row r="46" spans="2:53" ht="18.75" customHeight="1" thickBot="1">
      <c r="B46" s="94"/>
      <c r="D46" s="30"/>
      <c r="E46" s="30"/>
      <c r="F46" s="30"/>
      <c r="G46" s="30"/>
      <c r="P46" s="16"/>
      <c r="Q46" s="20"/>
      <c r="R46" s="20"/>
      <c r="S46" s="20"/>
      <c r="T46" s="20"/>
      <c r="U46" s="20"/>
      <c r="V46" s="20"/>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row>
    <row r="47" spans="2:53" ht="18.75" customHeight="1">
      <c r="B47" s="94"/>
      <c r="D47" s="73" t="s">
        <v>14</v>
      </c>
      <c r="E47" s="74"/>
      <c r="F47" s="74"/>
      <c r="G47" s="75"/>
      <c r="H47" s="73" t="s">
        <v>15</v>
      </c>
      <c r="I47" s="74"/>
      <c r="J47" s="74"/>
      <c r="K47" s="75"/>
      <c r="L47" s="73" t="s">
        <v>16</v>
      </c>
      <c r="M47" s="74"/>
      <c r="N47" s="74"/>
      <c r="O47" s="75"/>
      <c r="P47" s="73" t="s">
        <v>17</v>
      </c>
      <c r="Q47" s="74"/>
      <c r="R47" s="74"/>
      <c r="S47" s="75"/>
      <c r="T47" s="20"/>
      <c r="U47" s="20"/>
      <c r="V47" s="20"/>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row>
    <row r="48" spans="2:53" ht="18.75" customHeight="1" thickBot="1">
      <c r="B48" s="94"/>
      <c r="D48" s="76"/>
      <c r="E48" s="77"/>
      <c r="F48" s="77"/>
      <c r="G48" s="78"/>
      <c r="H48" s="76"/>
      <c r="I48" s="77"/>
      <c r="J48" s="77"/>
      <c r="K48" s="78"/>
      <c r="L48" s="76"/>
      <c r="M48" s="77"/>
      <c r="N48" s="77"/>
      <c r="O48" s="78"/>
      <c r="P48" s="76"/>
      <c r="Q48" s="77"/>
      <c r="R48" s="77"/>
      <c r="S48" s="78"/>
      <c r="T48" s="20"/>
      <c r="U48" s="20"/>
      <c r="V48" s="20"/>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row>
    <row r="49" spans="2:53" ht="32.25" customHeight="1" thickBot="1">
      <c r="B49" s="94"/>
      <c r="D49" s="108" t="s">
        <v>21</v>
      </c>
      <c r="E49" s="80"/>
      <c r="F49" s="80"/>
      <c r="G49" s="81"/>
      <c r="H49" s="108" t="s">
        <v>21</v>
      </c>
      <c r="I49" s="80"/>
      <c r="J49" s="80"/>
      <c r="K49" s="81"/>
      <c r="L49" s="108" t="s">
        <v>21</v>
      </c>
      <c r="M49" s="80"/>
      <c r="N49" s="80"/>
      <c r="O49" s="81"/>
      <c r="P49" s="108" t="s">
        <v>21</v>
      </c>
      <c r="Q49" s="80"/>
      <c r="R49" s="80"/>
      <c r="S49" s="81"/>
      <c r="T49" s="20"/>
      <c r="U49" s="20"/>
      <c r="V49" s="20"/>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row>
    <row r="50" spans="2:53" ht="18.75" customHeight="1" thickBot="1">
      <c r="B50" s="95"/>
      <c r="D50" s="99" t="s">
        <v>22</v>
      </c>
      <c r="E50" s="109"/>
      <c r="F50" s="109"/>
      <c r="G50" s="110"/>
      <c r="H50" s="99" t="s">
        <v>22</v>
      </c>
      <c r="I50" s="109"/>
      <c r="J50" s="109"/>
      <c r="K50" s="110"/>
      <c r="L50" s="99" t="s">
        <v>22</v>
      </c>
      <c r="M50" s="109"/>
      <c r="N50" s="109"/>
      <c r="O50" s="110"/>
      <c r="P50" s="99" t="s">
        <v>22</v>
      </c>
      <c r="Q50" s="109"/>
      <c r="R50" s="109"/>
      <c r="S50" s="110"/>
      <c r="T50" s="20"/>
      <c r="U50" s="20"/>
      <c r="V50" s="20"/>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row>
    <row r="51" spans="2:53" ht="18.75" customHeight="1">
      <c r="B51" s="19"/>
      <c r="D51" s="111"/>
      <c r="E51" s="112"/>
      <c r="F51" s="112"/>
      <c r="G51" s="113"/>
      <c r="H51" s="111"/>
      <c r="I51" s="112"/>
      <c r="J51" s="112"/>
      <c r="K51" s="113"/>
      <c r="L51" s="111"/>
      <c r="M51" s="112"/>
      <c r="N51" s="112"/>
      <c r="O51" s="113"/>
      <c r="P51" s="111"/>
      <c r="Q51" s="112"/>
      <c r="R51" s="112"/>
      <c r="S51" s="113"/>
      <c r="T51" s="21"/>
      <c r="U51" s="18"/>
      <c r="V51" s="18"/>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row>
    <row r="52" spans="2:53" ht="18.75" customHeight="1" thickBot="1">
      <c r="B52" s="19"/>
      <c r="D52" s="114"/>
      <c r="E52" s="115"/>
      <c r="F52" s="115"/>
      <c r="G52" s="116"/>
      <c r="H52" s="114"/>
      <c r="I52" s="115"/>
      <c r="J52" s="115"/>
      <c r="K52" s="116"/>
      <c r="L52" s="114"/>
      <c r="M52" s="115"/>
      <c r="N52" s="115"/>
      <c r="O52" s="116"/>
      <c r="P52" s="114"/>
      <c r="Q52" s="115"/>
      <c r="R52" s="115"/>
      <c r="S52" s="116"/>
      <c r="T52" s="21"/>
      <c r="U52" s="18"/>
      <c r="V52" s="18"/>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row>
    <row r="53" spans="2:53" ht="26.75" customHeight="1" thickBot="1">
      <c r="B53" s="19"/>
      <c r="D53" s="132" t="s">
        <v>20</v>
      </c>
      <c r="E53" s="133"/>
      <c r="F53" s="133"/>
      <c r="G53" s="134"/>
      <c r="H53" s="132" t="s">
        <v>20</v>
      </c>
      <c r="I53" s="133"/>
      <c r="J53" s="133"/>
      <c r="K53" s="134"/>
      <c r="L53" s="132" t="s">
        <v>20</v>
      </c>
      <c r="M53" s="133"/>
      <c r="N53" s="133"/>
      <c r="O53" s="134"/>
      <c r="P53" s="132" t="s">
        <v>20</v>
      </c>
      <c r="Q53" s="133"/>
      <c r="R53" s="133"/>
      <c r="S53" s="134"/>
      <c r="T53" s="21"/>
      <c r="U53" s="18"/>
      <c r="V53" s="18"/>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row>
    <row r="54" spans="2:53" ht="19.5" customHeight="1">
      <c r="D54" s="64"/>
      <c r="E54" s="65"/>
      <c r="F54" s="65"/>
      <c r="G54" s="66"/>
      <c r="H54" s="64"/>
      <c r="I54" s="65"/>
      <c r="J54" s="65"/>
      <c r="K54" s="66"/>
      <c r="L54" s="64"/>
      <c r="M54" s="65"/>
      <c r="N54" s="65"/>
      <c r="O54" s="66"/>
      <c r="P54" s="64"/>
      <c r="Q54" s="65"/>
      <c r="R54" s="65"/>
      <c r="S54" s="66"/>
      <c r="T54" s="21"/>
      <c r="U54" s="17"/>
      <c r="V54" s="17"/>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row>
    <row r="55" spans="2:53" ht="28" customHeight="1">
      <c r="D55" s="67"/>
      <c r="E55" s="68"/>
      <c r="F55" s="68"/>
      <c r="G55" s="69"/>
      <c r="H55" s="67"/>
      <c r="I55" s="68"/>
      <c r="J55" s="68"/>
      <c r="K55" s="69"/>
      <c r="L55" s="67"/>
      <c r="M55" s="68"/>
      <c r="N55" s="68"/>
      <c r="O55" s="69"/>
      <c r="P55" s="67"/>
      <c r="Q55" s="68"/>
      <c r="R55" s="68"/>
      <c r="S55" s="69"/>
      <c r="T55" s="17"/>
      <c r="U55" s="17"/>
      <c r="V55" s="17"/>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row>
    <row r="56" spans="2:53" ht="14.25" customHeight="1" thickBot="1">
      <c r="D56" s="70"/>
      <c r="E56" s="71"/>
      <c r="F56" s="71"/>
      <c r="G56" s="72"/>
      <c r="H56" s="70"/>
      <c r="I56" s="71"/>
      <c r="J56" s="71"/>
      <c r="K56" s="72"/>
      <c r="L56" s="70"/>
      <c r="M56" s="71"/>
      <c r="N56" s="71"/>
      <c r="O56" s="72"/>
      <c r="P56" s="70"/>
      <c r="Q56" s="71"/>
      <c r="R56" s="71"/>
      <c r="S56" s="72"/>
      <c r="T56" s="17"/>
      <c r="U56" s="17"/>
      <c r="V56" s="17"/>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row>
    <row r="57" spans="2:53" ht="29.75" customHeight="1" thickBot="1">
      <c r="D57" s="79" t="s">
        <v>19</v>
      </c>
      <c r="E57" s="80"/>
      <c r="F57" s="80"/>
      <c r="G57" s="81"/>
      <c r="H57" s="79" t="s">
        <v>19</v>
      </c>
      <c r="I57" s="80"/>
      <c r="J57" s="80"/>
      <c r="K57" s="81"/>
      <c r="L57" s="79" t="s">
        <v>19</v>
      </c>
      <c r="M57" s="80"/>
      <c r="N57" s="80"/>
      <c r="O57" s="81"/>
      <c r="P57" s="79" t="s">
        <v>19</v>
      </c>
      <c r="Q57" s="80"/>
      <c r="R57" s="80"/>
      <c r="S57" s="81"/>
      <c r="T57" s="17"/>
      <c r="U57" s="17"/>
      <c r="V57" s="17"/>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row>
    <row r="58" spans="2:53" ht="14.25" customHeight="1">
      <c r="D58" s="82" t="s">
        <v>23</v>
      </c>
      <c r="E58" s="83"/>
      <c r="F58" s="83"/>
      <c r="G58" s="84"/>
      <c r="H58" s="82" t="s">
        <v>23</v>
      </c>
      <c r="I58" s="83"/>
      <c r="J58" s="83"/>
      <c r="K58" s="84"/>
      <c r="L58" s="82" t="s">
        <v>23</v>
      </c>
      <c r="M58" s="83"/>
      <c r="N58" s="83"/>
      <c r="O58" s="84"/>
      <c r="P58" s="82" t="s">
        <v>23</v>
      </c>
      <c r="Q58" s="83"/>
      <c r="R58" s="83"/>
      <c r="S58" s="84"/>
      <c r="T58" s="17"/>
      <c r="U58" s="17"/>
      <c r="V58" s="17"/>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row>
    <row r="59" spans="2:53" ht="14.25" customHeight="1">
      <c r="D59" s="85"/>
      <c r="E59" s="86"/>
      <c r="F59" s="86"/>
      <c r="G59" s="87"/>
      <c r="H59" s="85"/>
      <c r="I59" s="86"/>
      <c r="J59" s="86"/>
      <c r="K59" s="87"/>
      <c r="L59" s="85"/>
      <c r="M59" s="86"/>
      <c r="N59" s="86"/>
      <c r="O59" s="87"/>
      <c r="P59" s="85"/>
      <c r="Q59" s="86"/>
      <c r="R59" s="86"/>
      <c r="S59" s="87"/>
      <c r="T59" s="17"/>
      <c r="U59" s="17"/>
      <c r="V59" s="17"/>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row>
    <row r="60" spans="2:53" ht="14.25" customHeight="1">
      <c r="D60" s="85"/>
      <c r="E60" s="86"/>
      <c r="F60" s="86"/>
      <c r="G60" s="87"/>
      <c r="H60" s="85"/>
      <c r="I60" s="86"/>
      <c r="J60" s="86"/>
      <c r="K60" s="87"/>
      <c r="L60" s="85"/>
      <c r="M60" s="86"/>
      <c r="N60" s="86"/>
      <c r="O60" s="87"/>
      <c r="P60" s="85"/>
      <c r="Q60" s="86"/>
      <c r="R60" s="86"/>
      <c r="S60" s="87"/>
      <c r="T60" s="17"/>
      <c r="U60" s="17"/>
      <c r="V60" s="17"/>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row>
    <row r="61" spans="2:53" ht="14.25" customHeight="1">
      <c r="D61" s="85"/>
      <c r="E61" s="86"/>
      <c r="F61" s="86"/>
      <c r="G61" s="87"/>
      <c r="H61" s="85"/>
      <c r="I61" s="86"/>
      <c r="J61" s="86"/>
      <c r="K61" s="87"/>
      <c r="L61" s="85"/>
      <c r="M61" s="86"/>
      <c r="N61" s="86"/>
      <c r="O61" s="87"/>
      <c r="P61" s="85"/>
      <c r="Q61" s="86"/>
      <c r="R61" s="86"/>
      <c r="S61" s="87"/>
      <c r="T61" s="17"/>
      <c r="U61" s="17"/>
      <c r="V61" s="17"/>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row>
    <row r="62" spans="2:53" ht="14.25" customHeight="1">
      <c r="D62" s="85"/>
      <c r="E62" s="86"/>
      <c r="F62" s="86"/>
      <c r="G62" s="87"/>
      <c r="H62" s="85"/>
      <c r="I62" s="86"/>
      <c r="J62" s="86"/>
      <c r="K62" s="87"/>
      <c r="L62" s="85"/>
      <c r="M62" s="86"/>
      <c r="N62" s="86"/>
      <c r="O62" s="87"/>
      <c r="P62" s="85"/>
      <c r="Q62" s="86"/>
      <c r="R62" s="86"/>
      <c r="S62" s="87"/>
      <c r="T62" s="17"/>
      <c r="U62" s="17"/>
      <c r="V62" s="17"/>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row>
    <row r="63" spans="2:53" ht="14.25" customHeight="1">
      <c r="D63" s="85"/>
      <c r="E63" s="86"/>
      <c r="F63" s="86"/>
      <c r="G63" s="87"/>
      <c r="H63" s="85"/>
      <c r="I63" s="86"/>
      <c r="J63" s="86"/>
      <c r="K63" s="87"/>
      <c r="L63" s="85"/>
      <c r="M63" s="86"/>
      <c r="N63" s="86"/>
      <c r="O63" s="87"/>
      <c r="P63" s="85"/>
      <c r="Q63" s="86"/>
      <c r="R63" s="86"/>
      <c r="S63" s="87"/>
      <c r="T63" s="17"/>
      <c r="U63" s="17"/>
      <c r="V63" s="17"/>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row>
    <row r="64" spans="2:53" ht="14.25" customHeight="1" thickBot="1">
      <c r="D64" s="88"/>
      <c r="E64" s="89"/>
      <c r="F64" s="89"/>
      <c r="G64" s="90"/>
      <c r="H64" s="88"/>
      <c r="I64" s="89"/>
      <c r="J64" s="89"/>
      <c r="K64" s="90"/>
      <c r="L64" s="88"/>
      <c r="M64" s="89"/>
      <c r="N64" s="89"/>
      <c r="O64" s="90"/>
      <c r="P64" s="88"/>
      <c r="Q64" s="89"/>
      <c r="R64" s="89"/>
      <c r="S64" s="90"/>
      <c r="T64" s="17"/>
      <c r="U64" s="17"/>
      <c r="V64" s="17"/>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row>
    <row r="65" spans="4:53" ht="14.25" customHeight="1">
      <c r="D65" s="16"/>
      <c r="E65" s="16"/>
      <c r="F65" s="16"/>
      <c r="G65" s="16"/>
      <c r="H65" s="16"/>
      <c r="I65" s="16"/>
      <c r="J65" s="16"/>
      <c r="K65" s="16"/>
      <c r="L65" s="16"/>
      <c r="M65" s="16"/>
      <c r="N65" s="16"/>
      <c r="O65" s="16"/>
      <c r="Q65" s="17"/>
      <c r="R65" s="17"/>
      <c r="S65" s="17"/>
      <c r="T65" s="17"/>
      <c r="U65" s="17"/>
      <c r="V65" s="17"/>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row>
    <row r="66" spans="4:53" ht="14.25" customHeight="1">
      <c r="D66" s="16"/>
      <c r="E66" s="16"/>
      <c r="F66" s="16"/>
      <c r="G66" s="16"/>
      <c r="H66" s="16"/>
      <c r="I66" s="16"/>
      <c r="J66" s="16"/>
      <c r="K66" s="16"/>
      <c r="L66" s="16"/>
      <c r="M66" s="16"/>
      <c r="N66" s="16"/>
      <c r="O66" s="16"/>
      <c r="Q66" s="17"/>
      <c r="R66" s="17"/>
      <c r="S66" s="17"/>
      <c r="T66" s="17"/>
      <c r="U66" s="17"/>
      <c r="V66" s="17"/>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row>
    <row r="67" spans="4:53" ht="14.25" customHeight="1">
      <c r="D67" s="16"/>
      <c r="E67" s="16"/>
      <c r="F67" s="16"/>
      <c r="G67" s="16"/>
      <c r="H67" s="16"/>
      <c r="I67" s="16"/>
      <c r="J67" s="16"/>
      <c r="K67" s="16"/>
      <c r="L67" s="16"/>
      <c r="M67" s="16"/>
      <c r="N67" s="16"/>
      <c r="O67" s="16"/>
      <c r="Q67" s="17"/>
      <c r="R67" s="17"/>
      <c r="S67" s="17"/>
      <c r="T67" s="17"/>
      <c r="U67" s="17"/>
      <c r="V67" s="17"/>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row>
    <row r="68" spans="4:53" ht="14.25" customHeight="1">
      <c r="D68" s="16"/>
      <c r="E68" s="16"/>
      <c r="F68" s="16"/>
      <c r="G68" s="16"/>
      <c r="H68" s="16"/>
      <c r="I68" s="16"/>
      <c r="J68" s="16"/>
      <c r="K68" s="16"/>
      <c r="L68" s="16"/>
      <c r="M68" s="16"/>
      <c r="N68" s="16"/>
      <c r="O68" s="16"/>
      <c r="Q68" s="17"/>
      <c r="R68" s="17"/>
      <c r="S68" s="17"/>
      <c r="T68" s="17"/>
      <c r="U68" s="17"/>
      <c r="V68" s="17"/>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row>
    <row r="69" spans="4:53" ht="14.25" customHeight="1">
      <c r="D69" s="16"/>
      <c r="E69" s="16"/>
      <c r="F69" s="16"/>
      <c r="G69" s="16"/>
      <c r="H69" s="16"/>
      <c r="I69" s="16"/>
      <c r="J69" s="16"/>
      <c r="K69" s="16"/>
      <c r="L69" s="16"/>
      <c r="M69" s="16"/>
      <c r="N69" s="16"/>
      <c r="O69" s="16"/>
      <c r="Q69" s="17"/>
      <c r="R69" s="17"/>
      <c r="S69" s="17"/>
      <c r="T69" s="17"/>
      <c r="U69" s="17"/>
      <c r="V69" s="17"/>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row>
    <row r="70" spans="4:53" ht="14.25" customHeight="1">
      <c r="D70" s="16"/>
      <c r="E70" s="16"/>
      <c r="F70" s="16"/>
      <c r="G70" s="16"/>
      <c r="H70" s="16"/>
      <c r="I70" s="16"/>
      <c r="J70" s="16"/>
      <c r="K70" s="16"/>
      <c r="L70" s="16"/>
      <c r="M70" s="16"/>
      <c r="N70" s="16"/>
      <c r="O70" s="16"/>
      <c r="Q70" s="17"/>
      <c r="R70" s="17"/>
      <c r="S70" s="17"/>
      <c r="T70" s="17"/>
      <c r="U70" s="17"/>
      <c r="V70" s="17"/>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row>
    <row r="71" spans="4:53" ht="15" customHeight="1">
      <c r="D71" s="16"/>
      <c r="E71" s="16"/>
      <c r="F71" s="16"/>
      <c r="G71" s="16"/>
      <c r="H71" s="16"/>
      <c r="I71" s="16"/>
      <c r="J71" s="16"/>
      <c r="K71" s="16"/>
      <c r="L71" s="16"/>
      <c r="M71" s="16"/>
      <c r="N71" s="16"/>
      <c r="O71" s="16"/>
      <c r="Q71" s="17"/>
      <c r="R71" s="17"/>
      <c r="S71" s="17"/>
      <c r="T71" s="17"/>
      <c r="U71" s="17"/>
      <c r="V71" s="17"/>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row>
    <row r="72" spans="4:53" ht="16" customHeight="1">
      <c r="D72" s="16"/>
      <c r="E72" s="16"/>
      <c r="F72" s="16"/>
      <c r="G72" s="16"/>
      <c r="H72" s="16"/>
      <c r="I72" s="16"/>
      <c r="J72" s="16"/>
      <c r="K72" s="16"/>
      <c r="L72" s="16"/>
      <c r="M72" s="16"/>
      <c r="N72" s="16"/>
      <c r="O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row>
    <row r="73" spans="4:53" ht="16" customHeight="1">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row>
    <row r="74" spans="4:53" ht="16" customHeight="1">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row>
    <row r="75" spans="4:53" ht="16" customHeight="1">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row>
    <row r="76" spans="4:53" ht="16" customHeight="1">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row>
    <row r="77" spans="4:53" ht="15" customHeight="1">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row>
    <row r="78" spans="4:53" ht="15" customHeight="1">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4:53" ht="15" customHeight="1">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4:53" ht="15" customHeight="1">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4:53" ht="15" customHeight="1">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4:53" ht="15" customHeight="1">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4:53" ht="15" customHeight="1">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4:53" ht="15" customHeight="1">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4:53" ht="16" customHeight="1">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4:53" ht="16" customHeight="1">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4:53" ht="16" customHeight="1">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4:53" ht="16" customHeight="1">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4:53" ht="16" customHeight="1">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4:53" ht="16" customHeight="1">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4:53" ht="16" customHeight="1">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4:53" ht="16" customHeight="1">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4:53" ht="16" customHeight="1">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4:53" ht="16" customHeight="1">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4:53" ht="16" customHeight="1">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4:53" ht="16" customHeight="1">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4:53" ht="16" customHeight="1">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4:53" ht="16" customHeight="1">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4:53" ht="16" customHeight="1">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row r="100" spans="4:53" ht="16" customHeight="1">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row>
    <row r="101" spans="4:53" ht="16" customHeight="1">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row>
    <row r="102" spans="4:53" ht="16" customHeight="1">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4:53" ht="16" customHeight="1">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4:53" ht="16" customHeight="1">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row>
    <row r="105" spans="4:53" ht="16" customHeight="1">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row>
    <row r="106" spans="4:53" ht="16" customHeight="1">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row>
    <row r="107" spans="4:53" ht="16" customHeight="1">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row>
    <row r="108" spans="4:53" ht="16" customHeight="1">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row>
    <row r="109" spans="4:53" ht="16" customHeight="1">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row>
    <row r="110" spans="4:53" ht="16" customHeight="1">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row>
    <row r="111" spans="4:53" ht="16" customHeight="1">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row>
    <row r="112" spans="4:53" ht="16" customHeight="1">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row>
    <row r="113" spans="4:53" ht="16" customHeight="1">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row>
    <row r="114" spans="4:53" ht="16" customHeight="1">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row>
    <row r="115" spans="4:53" ht="16" customHeight="1">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row>
    <row r="116" spans="4:53" ht="16" customHeight="1">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row>
    <row r="117" spans="4:53" ht="16" customHeight="1">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row>
    <row r="118" spans="4:53" ht="16" customHeight="1">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row>
    <row r="119" spans="4:53" ht="16" customHeight="1">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row>
    <row r="120" spans="4:53" ht="16" customHeight="1">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4:53" ht="16" customHeight="1">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row>
    <row r="122" spans="4:53" ht="16" customHeight="1">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row>
    <row r="123" spans="4:53" ht="16" customHeight="1">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row>
    <row r="124" spans="4:53" ht="16" customHeight="1">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row>
    <row r="125" spans="4:53" ht="16" customHeight="1">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row>
    <row r="126" spans="4:53" ht="16" customHeight="1">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row>
    <row r="127" spans="4:53" ht="16" customHeight="1">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row>
    <row r="128" spans="4:53" ht="16" customHeight="1">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row>
    <row r="129" spans="4:53" ht="16" customHeight="1">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row>
    <row r="130" spans="4:53" ht="16" customHeight="1">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row>
    <row r="131" spans="4:53" ht="16" customHeight="1">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row>
    <row r="132" spans="4:53" ht="16" customHeight="1">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row>
    <row r="133" spans="4:53" ht="16" customHeight="1">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row>
    <row r="134" spans="4:53" ht="16" customHeight="1">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4:53" ht="16" customHeight="1">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4:53" ht="16" customHeight="1">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4:53" ht="16" customHeight="1">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row r="138" spans="4:53" ht="16" customHeight="1">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row>
    <row r="139" spans="4:53" ht="16" customHeight="1">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row>
    <row r="140" spans="4:53" ht="16" customHeight="1">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4:53" ht="16" customHeight="1">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4:53" ht="16" customHeight="1">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4:53" ht="16" customHeight="1">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4:53" ht="16" customHeight="1">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4:53" ht="16" customHeight="1">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4:53" ht="16" customHeight="1">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4:53" ht="16" customHeight="1">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4:53" ht="16" customHeight="1">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4:53" ht="16" customHeight="1">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4:53" ht="16" customHeight="1">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4:53" ht="16" customHeight="1">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4:53" ht="16" customHeight="1">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4:53" ht="16" customHeight="1">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4:53" ht="16" customHeight="1">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4:53" ht="16" customHeight="1">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4:53" ht="16" customHeight="1">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4:53" ht="16" customHeight="1">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4:53" ht="16" customHeight="1">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4:53" ht="16" customHeight="1">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4:53" ht="16" customHeight="1">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4:53" ht="16" customHeight="1">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4:53" ht="16" customHeight="1">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4:53" ht="16" customHeight="1">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4:53" ht="16" customHeight="1">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4:53" ht="16" customHeight="1">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4:53" ht="16" customHeight="1">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4:53" ht="16" customHeight="1">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4:53" ht="16" customHeight="1">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4:53" ht="16" customHeight="1">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4:53" ht="16" customHeight="1">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4:53" ht="16" customHeight="1">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4:53" ht="16" customHeight="1">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4:53" ht="16" customHeight="1">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4:53" ht="16" customHeight="1">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4:53" ht="16" customHeight="1">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4:53" ht="16" customHeight="1">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4:53" ht="16" customHeight="1">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4:53" ht="16" customHeight="1">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4:53" ht="16" customHeight="1">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4:53" ht="16" customHeight="1">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4:53" ht="16" customHeight="1">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4:53" ht="16" customHeight="1">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4:53" ht="16" customHeight="1">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4:53" ht="16" customHeight="1">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4:53" ht="16" customHeight="1">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4:53" ht="16" customHeight="1">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4:53" ht="16" customHeight="1">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4:53" ht="16" customHeight="1">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4:53" ht="16" customHeight="1">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4:53" ht="16" customHeight="1">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4:53" ht="16" customHeight="1">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4:53" ht="16" customHeight="1">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4:53" ht="16" customHeight="1">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4:53" ht="16" customHeight="1">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4:53" ht="16" customHeight="1">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4:53" ht="16" customHeight="1">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4:53" ht="16" customHeight="1">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4:53" ht="16" customHeight="1">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4:53" ht="16" customHeight="1">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4:53" ht="16" customHeight="1">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4:53" ht="16" customHeight="1">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4:53" ht="16" customHeight="1">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4:53" ht="16" customHeight="1">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4:53" ht="16" customHeight="1">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4:53" ht="16" customHeight="1">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4:53" ht="16" customHeight="1">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4:53" ht="16" customHeight="1">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4:53" ht="16" customHeight="1">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4:53" ht="16" customHeight="1">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4:53" ht="16" customHeight="1">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4:53" ht="16" customHeight="1">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4:53" ht="16" customHeight="1">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4:53" ht="16" customHeight="1">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4:53" ht="16" customHeight="1">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4:53" ht="16" customHeight="1">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4:53" ht="16" customHeight="1">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4:53" ht="16" customHeight="1">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4:53" ht="16" customHeight="1">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4:53" ht="16" customHeight="1">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4:53" ht="16" customHeight="1">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4:53" ht="16" customHeight="1">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4:53" ht="16" customHeight="1">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4:53" ht="16" customHeight="1">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4:53" ht="16" customHeight="1">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4:53" ht="16" customHeight="1">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4:53" ht="16" customHeight="1">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4:53" ht="16" customHeight="1">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4:53" ht="16" customHeight="1">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4:53" ht="16" customHeight="1">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4:53" ht="16" customHeight="1">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4:53" ht="16" customHeight="1">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4:53" ht="16" customHeight="1">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4:53" ht="16" customHeight="1">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4:53" ht="16" customHeight="1">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4:53" ht="16" customHeight="1">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4:53" ht="16" customHeight="1">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4:53" ht="16" customHeight="1">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4:53" ht="16" customHeight="1">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4:53" ht="16" customHeight="1">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4:53" ht="16" customHeight="1">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4:53" ht="16" customHeight="1">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4:53" ht="16" customHeight="1">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4:53" ht="16" customHeight="1">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4:53" ht="16" customHeight="1">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4:53" ht="16" customHeight="1">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4:53" ht="16" customHeight="1">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4:53" ht="16" customHeight="1">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4:53" ht="16" customHeight="1">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4:53" ht="16" customHeight="1">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4:53" ht="16" customHeight="1">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4:53" ht="16" customHeight="1">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row>
    <row r="252" spans="4:53" ht="16" customHeight="1">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row>
    <row r="253" spans="4:53" ht="16" customHeight="1">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row>
    <row r="254" spans="4:53" ht="16" customHeight="1">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row>
    <row r="255" spans="4:53" ht="16" customHeight="1">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row>
    <row r="256" spans="4:53" ht="16" customHeight="1">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row>
    <row r="257" spans="4:53" ht="16" customHeight="1">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row>
    <row r="258" spans="4:53" ht="16" customHeight="1">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row>
    <row r="259" spans="4:53" ht="16" customHeight="1">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row>
    <row r="260" spans="4:53" ht="16" customHeight="1">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row>
    <row r="261" spans="4:53" ht="16" customHeight="1">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row>
    <row r="262" spans="4:53" ht="16" customHeight="1">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row>
    <row r="263" spans="4:53" ht="16" customHeight="1">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row>
    <row r="264" spans="4:53" ht="16" customHeight="1">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row>
    <row r="265" spans="4:53" ht="16" customHeight="1">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row>
    <row r="266" spans="4:53" ht="16" customHeight="1">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row>
    <row r="267" spans="4:53" ht="16" customHeight="1">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row>
    <row r="268" spans="4:53" ht="16" customHeight="1">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row>
    <row r="269" spans="4:53" ht="16" customHeight="1">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row>
    <row r="270" spans="4:53" ht="16" customHeight="1">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row>
    <row r="271" spans="4:53" ht="16" customHeight="1">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row>
    <row r="272" spans="4:53" ht="16" customHeight="1">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row>
    <row r="273" spans="4:53" ht="16" customHeight="1">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row>
    <row r="274" spans="4:53" ht="16" customHeight="1">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row>
    <row r="275" spans="4:53" ht="16" customHeight="1">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row>
    <row r="276" spans="4:53" ht="16" customHeight="1">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row>
    <row r="277" spans="4:53" ht="16" customHeight="1">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row>
    <row r="278" spans="4:53" ht="16" customHeight="1">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row>
    <row r="279" spans="4:53" ht="16" customHeight="1">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row>
    <row r="280" spans="4:53" ht="16" customHeight="1">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row>
    <row r="281" spans="4:53" ht="16" customHeight="1">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row>
    <row r="282" spans="4:53" ht="16" customHeight="1">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row>
    <row r="283" spans="4:53" ht="16" customHeight="1">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row>
    <row r="284" spans="4:53" ht="16" customHeight="1">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row>
    <row r="285" spans="4:53" ht="16" customHeight="1">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row>
    <row r="286" spans="4:53" ht="16" customHeight="1">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row>
    <row r="287" spans="4:53" ht="16" customHeight="1">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row>
    <row r="288" spans="4:53" ht="16" customHeight="1">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row>
    <row r="289" spans="4:53" ht="16" customHeight="1">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row>
    <row r="290" spans="4:53" ht="16" customHeight="1">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row>
    <row r="291" spans="4:53" ht="16" customHeight="1">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row>
    <row r="292" spans="4:53" ht="16" customHeight="1">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row>
    <row r="293" spans="4:53" ht="16" customHeight="1">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row>
    <row r="294" spans="4:53" ht="16" customHeight="1">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row>
    <row r="295" spans="4:53" ht="16" customHeight="1">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row>
    <row r="296" spans="4:53" ht="16" customHeight="1">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row>
    <row r="297" spans="4:53" ht="16" customHeight="1">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row>
    <row r="298" spans="4:53" ht="16" customHeight="1">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row>
  </sheetData>
  <sheetProtection algorithmName="SHA-512" hashValue="clgdZR9yvx0Ex/qSASaRlVFjy/49s+pGNvUGo9yZkK3oFn3zQN9CuhZB2QyRxlnleQSmekiLsj6choFQLdfrLg==" saltValue="Qlkh8yHuH6WeGglNX4sgYg==" spinCount="100000" sheet="1" objects="1" scenarios="1"/>
  <mergeCells count="90">
    <mergeCell ref="L49:O49"/>
    <mergeCell ref="L50:O52"/>
    <mergeCell ref="L57:O57"/>
    <mergeCell ref="L58:O64"/>
    <mergeCell ref="P49:S49"/>
    <mergeCell ref="P50:S52"/>
    <mergeCell ref="P57:S57"/>
    <mergeCell ref="P58:S64"/>
    <mergeCell ref="L53:O53"/>
    <mergeCell ref="L54:O56"/>
    <mergeCell ref="P53:S53"/>
    <mergeCell ref="P54:S56"/>
    <mergeCell ref="D57:G57"/>
    <mergeCell ref="D58:G64"/>
    <mergeCell ref="H49:K49"/>
    <mergeCell ref="H50:K52"/>
    <mergeCell ref="H57:K57"/>
    <mergeCell ref="H58:K64"/>
    <mergeCell ref="D53:G53"/>
    <mergeCell ref="D54:G56"/>
    <mergeCell ref="H53:K53"/>
    <mergeCell ref="H54:K56"/>
    <mergeCell ref="L11:O11"/>
    <mergeCell ref="L12:O14"/>
    <mergeCell ref="L19:O19"/>
    <mergeCell ref="L20:O26"/>
    <mergeCell ref="P11:S11"/>
    <mergeCell ref="P12:S14"/>
    <mergeCell ref="P19:S19"/>
    <mergeCell ref="P20:S26"/>
    <mergeCell ref="P15:S15"/>
    <mergeCell ref="P16:S18"/>
    <mergeCell ref="H11:K11"/>
    <mergeCell ref="H12:K14"/>
    <mergeCell ref="H19:K19"/>
    <mergeCell ref="D19:G19"/>
    <mergeCell ref="D15:G15"/>
    <mergeCell ref="D16:G18"/>
    <mergeCell ref="H15:K15"/>
    <mergeCell ref="H16:K18"/>
    <mergeCell ref="H34:K34"/>
    <mergeCell ref="H35:K37"/>
    <mergeCell ref="L15:O15"/>
    <mergeCell ref="L16:O18"/>
    <mergeCell ref="L28:O29"/>
    <mergeCell ref="L35:O37"/>
    <mergeCell ref="H20:K26"/>
    <mergeCell ref="H28:K29"/>
    <mergeCell ref="H30:K30"/>
    <mergeCell ref="H31:K33"/>
    <mergeCell ref="P28:S29"/>
    <mergeCell ref="L34:O34"/>
    <mergeCell ref="P34:S34"/>
    <mergeCell ref="L31:O33"/>
    <mergeCell ref="P30:S30"/>
    <mergeCell ref="P31:S33"/>
    <mergeCell ref="L30:O30"/>
    <mergeCell ref="P9:S10"/>
    <mergeCell ref="C2:H7"/>
    <mergeCell ref="J2:L7"/>
    <mergeCell ref="M2:M7"/>
    <mergeCell ref="D9:G10"/>
    <mergeCell ref="H9:K10"/>
    <mergeCell ref="L9:O10"/>
    <mergeCell ref="B36:B37"/>
    <mergeCell ref="B38:B50"/>
    <mergeCell ref="B11:B31"/>
    <mergeCell ref="D28:G29"/>
    <mergeCell ref="D35:G37"/>
    <mergeCell ref="D39:G45"/>
    <mergeCell ref="D20:G26"/>
    <mergeCell ref="D12:G14"/>
    <mergeCell ref="D11:G11"/>
    <mergeCell ref="D49:G49"/>
    <mergeCell ref="D50:G52"/>
    <mergeCell ref="D34:G34"/>
    <mergeCell ref="D30:G30"/>
    <mergeCell ref="D31:G33"/>
    <mergeCell ref="D38:G38"/>
    <mergeCell ref="P35:S37"/>
    <mergeCell ref="D47:G48"/>
    <mergeCell ref="H47:K48"/>
    <mergeCell ref="L47:O48"/>
    <mergeCell ref="P47:S48"/>
    <mergeCell ref="L38:O38"/>
    <mergeCell ref="L39:O45"/>
    <mergeCell ref="P38:S38"/>
    <mergeCell ref="P39:S45"/>
    <mergeCell ref="H39:K45"/>
    <mergeCell ref="H38:K38"/>
  </mergeCells>
  <phoneticPr fontId="28"/>
  <pageMargins left="0.7" right="0.7" top="0.75" bottom="0.75" header="0.3" footer="0.3"/>
  <pageSetup paperSize="8" scale="39" orientation="landscape" r:id="rId1"/>
  <headerFooter>
    <oddFooter>&amp;L&amp;"HGPGothicE,標準"&amp;28&amp;K02-071全国共済月間2021 プランシート</oddFooter>
  </headerFooter>
  <rowBreaks count="1" manualBreakCount="1">
    <brk id="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2DA2-9C99-46B0-BD66-87E30D4FE336}">
  <sheetPr>
    <tabColor theme="1"/>
    <pageSetUpPr autoPageBreaks="0" fitToPage="1"/>
  </sheetPr>
  <dimension ref="A1:K15"/>
  <sheetViews>
    <sheetView showGridLines="0" zoomScale="81" zoomScaleNormal="100" workbookViewId="0">
      <selection activeCell="K4" sqref="K4"/>
    </sheetView>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5.7109375" style="6" customWidth="1"/>
    <col min="11" max="11" width="13.7109375" style="6" customWidth="1"/>
    <col min="12" max="16384" width="8.85546875" style="12"/>
  </cols>
  <sheetData>
    <row r="1" spans="1:11" ht="58.5" customHeight="1" thickBot="1">
      <c r="B1" s="138" t="str">
        <f>スケジュール&amp;" 年"&amp;" 1 月"</f>
        <v>2022 年 1 月</v>
      </c>
      <c r="C1" s="138"/>
      <c r="D1" s="34" t="s">
        <v>18</v>
      </c>
      <c r="E1" s="139" t="str">
        <f>'プランシート  '!B38</f>
        <v>※ここに記入すると各月のシートに反映されます。</v>
      </c>
      <c r="F1" s="140"/>
      <c r="G1" s="140"/>
      <c r="H1" s="141"/>
    </row>
    <row r="2" spans="1:11" s="1" customFormat="1" ht="60" customHeight="1">
      <c r="A2" s="6"/>
      <c r="B2" s="138"/>
      <c r="C2" s="138"/>
      <c r="D2" s="33" t="s">
        <v>13</v>
      </c>
      <c r="E2" s="142"/>
      <c r="F2" s="143"/>
      <c r="G2" s="143"/>
      <c r="H2" s="144"/>
      <c r="J2" s="135" t="s">
        <v>1</v>
      </c>
      <c r="K2" s="135"/>
    </row>
    <row r="3" spans="1:11" s="10" customFormat="1" ht="21.75" customHeight="1" thickBot="1">
      <c r="A3" s="6"/>
      <c r="B3" s="4" t="str">
        <f>週</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c r="I3" s="8"/>
      <c r="J3" s="7" t="s">
        <v>2</v>
      </c>
      <c r="K3" s="5">
        <v>2022</v>
      </c>
    </row>
    <row r="4" spans="1:11" s="11" customFormat="1" ht="19.5" customHeight="1">
      <c r="A4" s="6"/>
      <c r="B4" s="31">
        <f t="array" ref="B4:H4">日にち+DATE(スケジュール,1,1)-WEEKDAY(DATE(スケジュール,1,1),(週="月曜日")+1)+1</f>
        <v>44556</v>
      </c>
      <c r="C4" s="31">
        <v>44557</v>
      </c>
      <c r="D4" s="31">
        <v>44558</v>
      </c>
      <c r="E4" s="31">
        <v>44559</v>
      </c>
      <c r="F4" s="31">
        <v>44560</v>
      </c>
      <c r="G4" s="31">
        <v>44561</v>
      </c>
      <c r="H4" s="31">
        <v>44562</v>
      </c>
      <c r="I4" s="2"/>
      <c r="J4" s="7" t="s">
        <v>3</v>
      </c>
      <c r="K4" s="5" t="s">
        <v>4</v>
      </c>
    </row>
    <row r="5" spans="1:11" ht="58" customHeight="1">
      <c r="B5" s="35"/>
      <c r="C5" s="35"/>
      <c r="D5" s="35"/>
      <c r="E5" s="35"/>
      <c r="F5" s="35"/>
      <c r="G5" s="35"/>
      <c r="H5" s="35"/>
      <c r="J5" s="9"/>
    </row>
    <row r="6" spans="1:11" s="11" customFormat="1" ht="19.5" customHeight="1">
      <c r="A6" s="6"/>
      <c r="B6" s="32">
        <f t="array" ref="B6:H6">日にち+DATE(スケジュール,1,1)-WEEKDAY(DATE(スケジュール,1,1),(週="月曜日")+1)+8</f>
        <v>44563</v>
      </c>
      <c r="C6" s="32">
        <v>44564</v>
      </c>
      <c r="D6" s="32">
        <v>44565</v>
      </c>
      <c r="E6" s="32">
        <v>44566</v>
      </c>
      <c r="F6" s="32">
        <v>44567</v>
      </c>
      <c r="G6" s="32">
        <v>44568</v>
      </c>
      <c r="H6" s="32">
        <v>44569</v>
      </c>
      <c r="I6" s="2"/>
      <c r="J6" s="2"/>
      <c r="K6" s="2"/>
    </row>
    <row r="7" spans="1:11" ht="58" customHeight="1">
      <c r="B7" s="36"/>
      <c r="C7" s="36"/>
      <c r="D7" s="36"/>
      <c r="E7" s="36"/>
      <c r="F7" s="36"/>
      <c r="G7" s="36"/>
      <c r="H7" s="36"/>
      <c r="J7" s="3"/>
    </row>
    <row r="8" spans="1:11" s="11" customFormat="1" ht="19.5" customHeight="1">
      <c r="A8" s="6"/>
      <c r="B8" s="31">
        <f t="array" ref="B8:H8">日にち+DATE(スケジュール,1,1)-WEEKDAY(DATE(スケジュール,1,1),(週="月曜日")+1)+15</f>
        <v>44570</v>
      </c>
      <c r="C8" s="31">
        <v>44571</v>
      </c>
      <c r="D8" s="31">
        <v>44572</v>
      </c>
      <c r="E8" s="31">
        <v>44573</v>
      </c>
      <c r="F8" s="31">
        <v>44574</v>
      </c>
      <c r="G8" s="31">
        <v>44575</v>
      </c>
      <c r="H8" s="31">
        <v>44576</v>
      </c>
      <c r="I8" s="2"/>
      <c r="J8" s="3"/>
      <c r="K8" s="2"/>
    </row>
    <row r="9" spans="1:11" ht="58" customHeight="1">
      <c r="B9" s="35"/>
      <c r="C9" s="35"/>
      <c r="D9" s="35"/>
      <c r="E9" s="35"/>
      <c r="F9" s="35"/>
      <c r="G9" s="35"/>
      <c r="H9" s="35"/>
    </row>
    <row r="10" spans="1:11" s="11" customFormat="1" ht="19.5" customHeight="1">
      <c r="A10" s="6"/>
      <c r="B10" s="32">
        <f t="array" ref="B10:H10">日にち+DATE(スケジュール,1,1)-WEEKDAY(DATE(スケジュール,1,1),(週="月曜日")+1)+22</f>
        <v>44577</v>
      </c>
      <c r="C10" s="32">
        <v>44578</v>
      </c>
      <c r="D10" s="32">
        <v>44579</v>
      </c>
      <c r="E10" s="32">
        <v>44580</v>
      </c>
      <c r="F10" s="32">
        <v>44581</v>
      </c>
      <c r="G10" s="32">
        <v>44582</v>
      </c>
      <c r="H10" s="32">
        <v>44583</v>
      </c>
      <c r="I10" s="2"/>
      <c r="J10" s="2"/>
      <c r="K10" s="2"/>
    </row>
    <row r="11" spans="1:11" ht="58" customHeight="1">
      <c r="B11" s="36"/>
      <c r="C11" s="36"/>
      <c r="D11" s="36"/>
      <c r="E11" s="36"/>
      <c r="F11" s="36"/>
      <c r="G11" s="36"/>
      <c r="H11" s="36"/>
    </row>
    <row r="12" spans="1:11" s="11" customFormat="1" ht="19.5" customHeight="1">
      <c r="A12" s="6"/>
      <c r="B12" s="31">
        <f t="array" ref="B12:H12">日にち+DATE(スケジュール,1,1)-WEEKDAY(DATE(スケジュール,1,1),(週="月曜日")+1)+29</f>
        <v>44584</v>
      </c>
      <c r="C12" s="31">
        <v>44585</v>
      </c>
      <c r="D12" s="31">
        <v>44586</v>
      </c>
      <c r="E12" s="31">
        <v>44587</v>
      </c>
      <c r="F12" s="31">
        <v>44588</v>
      </c>
      <c r="G12" s="31">
        <v>44589</v>
      </c>
      <c r="H12" s="31">
        <v>44590</v>
      </c>
      <c r="I12" s="2"/>
      <c r="J12" s="2"/>
      <c r="K12" s="2"/>
    </row>
    <row r="13" spans="1:11" ht="58" customHeight="1">
      <c r="B13" s="35"/>
      <c r="C13" s="35"/>
      <c r="D13" s="35"/>
      <c r="E13" s="35"/>
      <c r="F13" s="35"/>
      <c r="G13" s="35"/>
      <c r="H13" s="35"/>
    </row>
    <row r="14" spans="1:11" s="11" customFormat="1" ht="19.5" customHeight="1">
      <c r="A14" s="6"/>
      <c r="B14" s="32">
        <f t="array" ref="B14:C14">日にち+DATE(スケジュール,1,1)-WEEKDAY(DATE(スケジュール,1,1),(週="月曜日")+1)+36</f>
        <v>44591</v>
      </c>
      <c r="C14" s="32">
        <v>44592</v>
      </c>
      <c r="D14" s="136" t="s">
        <v>0</v>
      </c>
      <c r="E14" s="137"/>
      <c r="F14" s="137"/>
      <c r="G14" s="137"/>
      <c r="H14" s="137"/>
      <c r="I14" s="2"/>
      <c r="J14" s="2"/>
      <c r="K14" s="2"/>
    </row>
    <row r="15" spans="1:11" ht="58" customHeight="1">
      <c r="B15" s="36"/>
      <c r="C15" s="36"/>
      <c r="D15" s="136"/>
      <c r="E15" s="137"/>
      <c r="F15" s="137"/>
      <c r="G15" s="137"/>
      <c r="H15" s="137"/>
    </row>
  </sheetData>
  <mergeCells count="6">
    <mergeCell ref="J2:K2"/>
    <mergeCell ref="D14:D15"/>
    <mergeCell ref="E14:H15"/>
    <mergeCell ref="B1:C2"/>
    <mergeCell ref="E1:H1"/>
    <mergeCell ref="E2:H2"/>
  </mergeCells>
  <phoneticPr fontId="28"/>
  <conditionalFormatting sqref="B12:H12 B14:C14">
    <cfRule type="expression" dxfId="29" priority="2">
      <formula>AND(DAY(B12)&gt;=1,DAY(B12)&lt;=15)</formula>
    </cfRule>
  </conditionalFormatting>
  <conditionalFormatting sqref="B4:G4">
    <cfRule type="expression" dxfId="28" priority="1">
      <formula>DAY(B4)&gt;8</formula>
    </cfRule>
  </conditionalFormatting>
  <dataValidations count="13">
    <dataValidation allowBlank="1" showInputMessage="1" showErrorMessage="1" prompt="この行と行 5、7、9、11、13 には、週のカレンダー日が含まれます。このセルの数字が 1 でない場合は、前の月の日付ということです。セル E13 にメモを入力します" sqref="B4" xr:uid="{6E931D34-CC75-47EC-8B64-A7EB444E851E}"/>
    <dataValidation allowBlank="1" showInputMessage="1" showErrorMessage="1" prompt="右のセルにメモを入力します" sqref="D14:D15" xr:uid="{F5EF080B-F945-463D-B71F-8E0BE2292477}"/>
    <dataValidation allowBlank="1" showInputMessage="1" showErrorMessage="1" prompt="このセルにメモを入力します" sqref="E14:H15" xr:uid="{CB0EC9EF-2D97-41BB-B422-F2ECC744C3E0}"/>
    <dataValidation allowBlank="1" showInputMessage="1" showErrorMessage="1" prompt="この行と行 6、8、10、12、14 は、上のセルのカレンダー日に関連する毎日のメモを入力するためのセルです" sqref="B5" xr:uid="{0BA9AD0E-DBD1-4B78-8C64-E84F889F9700}"/>
    <dataValidation allowBlank="1" showInputMessage="1" showErrorMessage="1" prompt="曜日は自動的に決定されます" sqref="C3:H3" xr:uid="{BF7556B2-9251-4F8A-8D77-A91BDA2DD0B3}"/>
    <dataValidation allowBlank="1" showInputMessage="1" showErrorMessage="1" prompt="この行には、このカレンダーの曜日名が含まれます。このセルには、週の最初の曜日が含まれます。週の最初の曜日を変更するには、このワークシートのセル K3 に新しい曜日を入力します" sqref="B3" xr:uid="{60BCE065-5188-4A1D-8CB0-6F5DA3187129}"/>
    <dataValidation allowBlank="1" showInputMessage="1" showErrorMessage="1" prompt="このセルに年を入力します" sqref="K3" xr:uid="{B4BE4DA8-B772-4F89-8E3C-2293608DF3CC}"/>
    <dataValidation allowBlank="1" showInputMessage="1" showErrorMessage="1" prompt="右側のセルで週の最初の曜日を選びます" sqref="J4" xr:uid="{82375F37-2433-46BD-A5DD-917043BF6C07}"/>
    <dataValidation allowBlank="1" showInputMessage="1" showErrorMessage="1" prompt="右のセルに年を入力します" sqref="J3" xr:uid="{6FD8FF71-3B68-4E9F-9228-9046116D2497}"/>
    <dataValidation allowBlank="1" showInputMessage="1" showErrorMessage="1" prompt="年を入力し、下のセルでカレンダーの最初の日を選択します。これらのカレンダー設定用のセルは印刷されません。" sqref="J2:K2" xr:uid="{546B96A9-D272-4152-8B41-605D17F8B3E2}"/>
    <dataValidation allowBlank="1" showInputMessage="1" showErrorMessage="1" prompt="このブックでは、カスタムの 1 か月カレンダーを作成します。この 1 月のワークシートを使って、すべての月の年および週の最初の曜日をカスタマイズします。各月は、個別のワークシート上にあります" sqref="A2" xr:uid="{68310FB4-DCB4-4B61-8911-EA0F92DD7437}"/>
    <dataValidation type="list" errorStyle="warning" allowBlank="1" showInputMessage="1" showErrorMessage="1" error="リストから曜日を選びます。[キャンセル] を選択し、Alt キーを押しながら下矢印キーを押して、ドロップダウン リストから曜日を選びます。" prompt="このセルで、週の最初の曜日を選択します。Alt + 下矢印キーを押してドロップダウン リストを開きます。下矢印キーで移動し、Enter キーを押して選択します。" sqref="K4" xr:uid="{73A955F8-F7E2-42CF-AA98-F13ED67D190E}">
      <formula1>"日曜日,月曜日"</formula1>
    </dataValidation>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B1 D1:D2" xr:uid="{EA9FBF40-1989-4602-909D-380A57188C2C}"/>
  </dataValidations>
  <printOptions horizontalCentered="1" verticalCentered="1"/>
  <pageMargins left="0.7" right="0.7" top="0.75" bottom="0.75" header="0.3" footer="0.3"/>
  <pageSetup paperSize="9" orientation="landscape"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7145-54F5-4C81-9D54-EF7D6182AC2D}">
  <sheetPr>
    <tabColor theme="1"/>
    <pageSetUpPr fitToPage="1"/>
  </sheetPr>
  <dimension ref="A1:K15"/>
  <sheetViews>
    <sheetView showGridLines="0" zoomScale="77" workbookViewId="0">
      <selection activeCell="E13" sqref="E13"/>
    </sheetView>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11" ht="59.25" customHeight="1" thickBot="1">
      <c r="B1" s="138" t="str">
        <f>スケジュール&amp;" 年"&amp;" 2 月"</f>
        <v>2022 年 2 月</v>
      </c>
      <c r="C1" s="138"/>
      <c r="D1" s="34" t="s">
        <v>18</v>
      </c>
      <c r="E1" s="139" t="str">
        <f>'プランシート  '!B38</f>
        <v>※ここに記入すると各月のシートに反映されます。</v>
      </c>
      <c r="F1" s="140"/>
      <c r="G1" s="140"/>
      <c r="H1" s="141"/>
    </row>
    <row r="2" spans="1:11" s="1" customFormat="1" ht="60" customHeight="1">
      <c r="A2" s="6"/>
      <c r="B2" s="138"/>
      <c r="C2" s="138"/>
      <c r="D2" s="33" t="s">
        <v>13</v>
      </c>
      <c r="E2" s="142"/>
      <c r="F2" s="143"/>
      <c r="G2" s="143"/>
      <c r="H2" s="144"/>
    </row>
    <row r="3" spans="1:11" s="8"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11" s="11" customFormat="1" ht="19.5" customHeight="1">
      <c r="A4" s="6"/>
      <c r="B4" s="31">
        <f t="array" ref="B4:H4">日にち+DATE(スケジュール,2,1)-WEEKDAY(DATE(スケジュール,2,1),(週="月曜日")+1)+1</f>
        <v>44591</v>
      </c>
      <c r="C4" s="31">
        <v>44592</v>
      </c>
      <c r="D4" s="31">
        <v>44593</v>
      </c>
      <c r="E4" s="31">
        <v>44594</v>
      </c>
      <c r="F4" s="31">
        <v>44595</v>
      </c>
      <c r="G4" s="31">
        <v>44596</v>
      </c>
      <c r="H4" s="31">
        <v>44597</v>
      </c>
      <c r="I4" s="2"/>
      <c r="J4" s="2"/>
      <c r="K4" s="2"/>
    </row>
    <row r="5" spans="1:11" ht="58" customHeight="1">
      <c r="B5" s="35"/>
      <c r="C5" s="35"/>
      <c r="D5" s="35"/>
      <c r="E5" s="35"/>
      <c r="F5" s="35"/>
      <c r="G5" s="35"/>
      <c r="H5" s="35"/>
    </row>
    <row r="6" spans="1:11" s="11" customFormat="1" ht="19.5" customHeight="1">
      <c r="A6" s="6"/>
      <c r="B6" s="13">
        <f t="array" ref="B6:H6">日にち+DATE(スケジュール,2,1)-WEEKDAY(DATE(スケジュール,2,1),(週="月曜日")+1)+8</f>
        <v>44598</v>
      </c>
      <c r="C6" s="13">
        <v>44599</v>
      </c>
      <c r="D6" s="13">
        <v>44600</v>
      </c>
      <c r="E6" s="13">
        <v>44601</v>
      </c>
      <c r="F6" s="13">
        <v>44602</v>
      </c>
      <c r="G6" s="13">
        <v>44603</v>
      </c>
      <c r="H6" s="13">
        <v>44604</v>
      </c>
      <c r="I6" s="2"/>
      <c r="J6" s="2"/>
      <c r="K6" s="2"/>
    </row>
    <row r="7" spans="1:11" ht="58" customHeight="1">
      <c r="B7" s="36"/>
      <c r="C7" s="36"/>
      <c r="D7" s="36"/>
      <c r="E7" s="36"/>
      <c r="F7" s="36"/>
      <c r="G7" s="36"/>
      <c r="H7" s="36"/>
    </row>
    <row r="8" spans="1:11" s="11" customFormat="1" ht="19.5" customHeight="1">
      <c r="A8" s="6"/>
      <c r="B8" s="31">
        <f t="array" ref="B8:H8">日にち+DATE(スケジュール,2,1)-WEEKDAY(DATE(スケジュール,2,1),(週="月曜日")+1)+15</f>
        <v>44605</v>
      </c>
      <c r="C8" s="31">
        <v>44606</v>
      </c>
      <c r="D8" s="31">
        <v>44607</v>
      </c>
      <c r="E8" s="31">
        <v>44608</v>
      </c>
      <c r="F8" s="31">
        <v>44609</v>
      </c>
      <c r="G8" s="31">
        <v>44610</v>
      </c>
      <c r="H8" s="31">
        <v>44611</v>
      </c>
      <c r="I8" s="2"/>
      <c r="J8" s="2"/>
      <c r="K8" s="2"/>
    </row>
    <row r="9" spans="1:11" ht="58" customHeight="1">
      <c r="B9" s="35"/>
      <c r="C9" s="35"/>
      <c r="D9" s="35"/>
      <c r="E9" s="35"/>
      <c r="F9" s="35"/>
      <c r="G9" s="35"/>
      <c r="H9" s="35"/>
    </row>
    <row r="10" spans="1:11" s="11" customFormat="1" ht="19.5" customHeight="1">
      <c r="A10" s="6"/>
      <c r="B10" s="13">
        <f t="array" ref="B10:H10">日にち+DATE(スケジュール,2,1)-WEEKDAY(DATE(スケジュール,2,1),(週="月曜日")+1)+22</f>
        <v>44612</v>
      </c>
      <c r="C10" s="13">
        <v>44613</v>
      </c>
      <c r="D10" s="13">
        <v>44614</v>
      </c>
      <c r="E10" s="13">
        <v>44615</v>
      </c>
      <c r="F10" s="13">
        <v>44616</v>
      </c>
      <c r="G10" s="13">
        <v>44617</v>
      </c>
      <c r="H10" s="13">
        <v>44618</v>
      </c>
      <c r="I10" s="2"/>
      <c r="J10" s="2"/>
      <c r="K10" s="2"/>
    </row>
    <row r="11" spans="1:11" ht="58" customHeight="1">
      <c r="B11" s="36"/>
      <c r="C11" s="36"/>
      <c r="D11" s="36"/>
      <c r="E11" s="36"/>
      <c r="F11" s="36"/>
      <c r="G11" s="36"/>
      <c r="H11" s="36"/>
    </row>
    <row r="12" spans="1:11" s="11" customFormat="1" ht="19.5" customHeight="1">
      <c r="A12" s="6"/>
      <c r="B12" s="31">
        <f t="array" ref="B12:H12">日にち+DATE(スケジュール,2,1)-WEEKDAY(DATE(スケジュール,2,1),(週="月曜日")+1)+29</f>
        <v>44619</v>
      </c>
      <c r="C12" s="31">
        <v>44620</v>
      </c>
      <c r="D12" s="31">
        <v>44621</v>
      </c>
      <c r="E12" s="31">
        <v>44622</v>
      </c>
      <c r="F12" s="31">
        <v>44623</v>
      </c>
      <c r="G12" s="31">
        <v>44624</v>
      </c>
      <c r="H12" s="31">
        <v>44625</v>
      </c>
      <c r="I12" s="2"/>
      <c r="J12" s="2"/>
      <c r="K12" s="2"/>
    </row>
    <row r="13" spans="1:11" ht="58" customHeight="1">
      <c r="B13" s="35"/>
      <c r="C13" s="35"/>
      <c r="D13" s="35"/>
      <c r="E13" s="35"/>
      <c r="F13" s="35"/>
      <c r="G13" s="35"/>
      <c r="H13" s="35"/>
    </row>
    <row r="14" spans="1:11" s="11" customFormat="1" ht="19.5" customHeight="1">
      <c r="A14" s="6"/>
      <c r="B14" s="13">
        <f t="array" ref="B14:C14">日にち+DATE(スケジュール,2,1)-WEEKDAY(DATE(スケジュール,2,1),(週="月曜日")+1)+36</f>
        <v>44626</v>
      </c>
      <c r="C14" s="13">
        <v>44627</v>
      </c>
      <c r="D14" s="136" t="s">
        <v>0</v>
      </c>
      <c r="E14" s="137"/>
      <c r="F14" s="137"/>
      <c r="G14" s="137"/>
      <c r="H14" s="137"/>
      <c r="I14" s="2"/>
      <c r="J14" s="2"/>
      <c r="K14" s="2"/>
    </row>
    <row r="15" spans="1:11" ht="58" customHeight="1">
      <c r="B15" s="36"/>
      <c r="C15" s="36"/>
      <c r="D15" s="136"/>
      <c r="E15" s="137"/>
      <c r="F15" s="137"/>
      <c r="G15" s="137"/>
      <c r="H15" s="137"/>
    </row>
  </sheetData>
  <sheetProtection algorithmName="SHA-512" hashValue="fhh/RgDIWAbjmr+TQ8WKLhBwUW7ftMnxC/x5MFPuPEydlI3St5QS2+r2+Kx2Bf+mQdGmhzrXVkHTjf32GySvpg==" saltValue="nSG3FDC7j7EH17sT7fKH0Q==" spinCount="100000" sheet="1" objects="1" scenarios="1"/>
  <mergeCells count="5">
    <mergeCell ref="D14:D15"/>
    <mergeCell ref="E14:H15"/>
    <mergeCell ref="B1:C2"/>
    <mergeCell ref="E1:H1"/>
    <mergeCell ref="E2:H2"/>
  </mergeCells>
  <phoneticPr fontId="28"/>
  <conditionalFormatting sqref="B12:H12 B14:C14">
    <cfRule type="expression" dxfId="27" priority="2">
      <formula>AND(DAY(B12)&gt;=1,DAY(B12)&lt;=15)</formula>
    </cfRule>
  </conditionalFormatting>
  <conditionalFormatting sqref="B4:G4">
    <cfRule type="expression" dxfId="26"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D1A226A4-0300-44A6-8854-958F2FD5E5B6}"/>
    <dataValidation allowBlank="1" showInputMessage="1" showErrorMessage="1" prompt="この行と行 6、8、10、12、14 は、上のセルのカレンダー日に関連する毎日のメモを入力するためのセルです" sqref="B5" xr:uid="{97E5F5A9-9538-4CA7-91BC-3ED457D98179}"/>
    <dataValidation allowBlank="1" showInputMessage="1" showErrorMessage="1" prompt="このセルにメモを入力します" sqref="E14:H15" xr:uid="{E35F02D8-E6E0-4DF1-887D-D149F708CBB8}"/>
    <dataValidation allowBlank="1" showInputMessage="1" showErrorMessage="1" prompt="右側のセルにメモを入力します" sqref="D14:D15" xr:uid="{787890E9-18E2-4204-B729-76DFF078E755}"/>
    <dataValidation allowBlank="1" showInputMessage="1" showErrorMessage="1" prompt="2 月の月間カレンダー" sqref="A2" xr:uid="{46EE143F-029C-49B2-ABCE-451EF58080B9}"/>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7FD1A0A2-0F71-4B88-9544-EC3BCDF809EE}"/>
    <dataValidation allowBlank="1" showInputMessage="1" showErrorMessage="1" prompt="曜日は自動的に決定されます" sqref="C3:H3" xr:uid="{B20AB441-38B0-411C-9540-EE44F92CB0DD}"/>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AD98D928-AB46-4B38-82AB-E8B3F0E91815}"/>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46FAC9DA-E514-42FD-B15B-CC40BCA6DEA6}"/>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23C9-DEA0-47D4-92FD-20ABDF503DED}">
  <sheetPr>
    <tabColor theme="1"/>
    <pageSetUpPr fitToPage="1"/>
  </sheetPr>
  <dimension ref="A1:K15"/>
  <sheetViews>
    <sheetView showGridLines="0" workbookViewId="0">
      <selection activeCell="E5" sqref="E5"/>
    </sheetView>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3.75" customHeight="1" thickBot="1">
      <c r="B1" s="138" t="str">
        <f>スケジュール&amp;" 年"&amp;" 3 月"</f>
        <v>2022 年 3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2"/>
      <c r="F2" s="143"/>
      <c r="G2" s="143"/>
      <c r="H2" s="144"/>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日にち+DATE(スケジュール,3,1)-WEEKDAY(DATE(スケジュール,3,1),(週="月曜日")+1)+1</f>
        <v>44619</v>
      </c>
      <c r="C4" s="31">
        <v>44620</v>
      </c>
      <c r="D4" s="31">
        <v>44621</v>
      </c>
      <c r="E4" s="31">
        <v>44622</v>
      </c>
      <c r="F4" s="31">
        <v>44623</v>
      </c>
      <c r="G4" s="31">
        <v>44624</v>
      </c>
      <c r="H4" s="31">
        <v>44625</v>
      </c>
    </row>
    <row r="5" spans="1:8" s="6" customFormat="1" ht="58" customHeight="1">
      <c r="B5" s="35"/>
      <c r="C5" s="35"/>
      <c r="D5" s="35"/>
      <c r="E5" s="35"/>
      <c r="F5" s="35"/>
      <c r="G5" s="35"/>
      <c r="H5" s="35"/>
    </row>
    <row r="6" spans="1:8" s="6" customFormat="1" ht="19.5" customHeight="1">
      <c r="B6" s="13">
        <f t="array" ref="B6:H6">日にち+DATE(スケジュール,3,1)-WEEKDAY(DATE(スケジュール,3,1),(週="月曜日")+1)+8</f>
        <v>44626</v>
      </c>
      <c r="C6" s="13">
        <v>44627</v>
      </c>
      <c r="D6" s="13">
        <v>44628</v>
      </c>
      <c r="E6" s="13">
        <v>44629</v>
      </c>
      <c r="F6" s="13">
        <v>44630</v>
      </c>
      <c r="G6" s="13">
        <v>44631</v>
      </c>
      <c r="H6" s="13">
        <v>44632</v>
      </c>
    </row>
    <row r="7" spans="1:8" s="6" customFormat="1" ht="58" customHeight="1">
      <c r="B7" s="36"/>
      <c r="C7" s="36"/>
      <c r="D7" s="36"/>
      <c r="E7" s="36"/>
      <c r="F7" s="36"/>
      <c r="G7" s="36"/>
      <c r="H7" s="36"/>
    </row>
    <row r="8" spans="1:8" s="6" customFormat="1" ht="19.5" customHeight="1">
      <c r="B8" s="31">
        <f t="array" ref="B8:H8">日にち+DATE(スケジュール,3,1)-WEEKDAY(DATE(スケジュール,3,1),(週="月曜日")+1)+15</f>
        <v>44633</v>
      </c>
      <c r="C8" s="31">
        <v>44634</v>
      </c>
      <c r="D8" s="31">
        <v>44635</v>
      </c>
      <c r="E8" s="31">
        <v>44636</v>
      </c>
      <c r="F8" s="31">
        <v>44637</v>
      </c>
      <c r="G8" s="31">
        <v>44638</v>
      </c>
      <c r="H8" s="31">
        <v>44639</v>
      </c>
    </row>
    <row r="9" spans="1:8" s="6" customFormat="1" ht="58" customHeight="1">
      <c r="B9" s="35"/>
      <c r="C9" s="35"/>
      <c r="D9" s="35"/>
      <c r="E9" s="35"/>
      <c r="F9" s="35"/>
      <c r="G9" s="35"/>
      <c r="H9" s="35"/>
    </row>
    <row r="10" spans="1:8" s="6" customFormat="1" ht="19.5" customHeight="1">
      <c r="B10" s="13">
        <f t="array" ref="B10:H10">日にち+DATE(スケジュール,3,1)-WEEKDAY(DATE(スケジュール,3,1),(週="月曜日")+1)+22</f>
        <v>44640</v>
      </c>
      <c r="C10" s="13">
        <v>44641</v>
      </c>
      <c r="D10" s="13">
        <v>44642</v>
      </c>
      <c r="E10" s="13">
        <v>44643</v>
      </c>
      <c r="F10" s="13">
        <v>44644</v>
      </c>
      <c r="G10" s="13">
        <v>44645</v>
      </c>
      <c r="H10" s="13">
        <v>44646</v>
      </c>
    </row>
    <row r="11" spans="1:8" s="6" customFormat="1" ht="58" customHeight="1">
      <c r="B11" s="36"/>
      <c r="C11" s="36"/>
      <c r="D11" s="36"/>
      <c r="E11" s="36"/>
      <c r="F11" s="36"/>
      <c r="G11" s="36"/>
      <c r="H11" s="36"/>
    </row>
    <row r="12" spans="1:8" s="6" customFormat="1" ht="19.5" customHeight="1">
      <c r="B12" s="31">
        <f t="array" ref="B12:H12">日にち+DATE(スケジュール,3,1)-WEEKDAY(DATE(スケジュール,3,1),(週="月曜日")+1)+29</f>
        <v>44647</v>
      </c>
      <c r="C12" s="31">
        <v>44648</v>
      </c>
      <c r="D12" s="31">
        <v>44649</v>
      </c>
      <c r="E12" s="31">
        <v>44650</v>
      </c>
      <c r="F12" s="31">
        <v>44651</v>
      </c>
      <c r="G12" s="31">
        <v>44652</v>
      </c>
      <c r="H12" s="31">
        <v>44653</v>
      </c>
    </row>
    <row r="13" spans="1:8" s="6" customFormat="1" ht="58" customHeight="1">
      <c r="B13" s="35"/>
      <c r="C13" s="35"/>
      <c r="D13" s="35"/>
      <c r="E13" s="35"/>
      <c r="F13" s="35"/>
      <c r="G13" s="35"/>
      <c r="H13" s="35"/>
    </row>
    <row r="14" spans="1:8" s="6" customFormat="1" ht="19.5" customHeight="1">
      <c r="B14" s="13">
        <f t="array" ref="B14:C14">日にち+DATE(スケジュール,3,1)-WEEKDAY(DATE(スケジュール,3,1),(週="月曜日")+1)+36</f>
        <v>44654</v>
      </c>
      <c r="C14" s="13">
        <v>44655</v>
      </c>
      <c r="D14" s="136" t="s">
        <v>0</v>
      </c>
      <c r="E14" s="137"/>
      <c r="F14" s="137"/>
      <c r="G14" s="137"/>
      <c r="H14" s="137"/>
    </row>
    <row r="15" spans="1:8" s="6" customFormat="1" ht="58" customHeight="1">
      <c r="B15" s="36"/>
      <c r="C15" s="36"/>
      <c r="D15" s="136"/>
      <c r="E15" s="137"/>
      <c r="F15" s="137"/>
      <c r="G15" s="137"/>
      <c r="H15" s="137"/>
    </row>
  </sheetData>
  <sheetProtection algorithmName="SHA-512" hashValue="QHPLY9i2Sxtymxu26LF2TVQudfDTJx1Dz36dqYiVEXHEnJPwuNIJtwraUO8WFfAvEIdbfTVo2PmHtycEIqI7Kw==" saltValue="buNHYA3a0jye6RQI8RsvHw==" spinCount="100000" sheet="1" objects="1" scenarios="1"/>
  <mergeCells count="5">
    <mergeCell ref="D14:D15"/>
    <mergeCell ref="E14:H15"/>
    <mergeCell ref="B1:C2"/>
    <mergeCell ref="E1:H1"/>
    <mergeCell ref="E2:H2"/>
  </mergeCells>
  <phoneticPr fontId="28"/>
  <conditionalFormatting sqref="B12:H12 B14:C14">
    <cfRule type="expression" dxfId="25" priority="2">
      <formula>AND(DAY(B12)&gt;=1,DAY(B12)&lt;=15)</formula>
    </cfRule>
  </conditionalFormatting>
  <conditionalFormatting sqref="B4:G4">
    <cfRule type="expression" dxfId="24"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2BF57F6F-D6A2-47D5-B06F-979F1348BCC1}"/>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2C9E7293-AE9F-4158-8D79-422FB57F234D}"/>
    <dataValidation allowBlank="1" showInputMessage="1" showErrorMessage="1" prompt="曜日は自動的に決定されます" sqref="C3:H3" xr:uid="{D1E18357-2EF8-4ACF-B263-3C9EF56CDC9F}"/>
    <dataValidation allowBlank="1" showInputMessage="1" showErrorMessage="1" prompt="3 月の月間カレンダー" sqref="A2" xr:uid="{3E18640F-F8D0-4959-9F33-DEAF32D07F66}"/>
    <dataValidation allowBlank="1" showInputMessage="1" showErrorMessage="1" prompt="右側のセルにメモを入力します" sqref="D14:D15" xr:uid="{CA715BC8-206D-4D51-A5CA-EEB92802F7A6}"/>
    <dataValidation allowBlank="1" showInputMessage="1" showErrorMessage="1" prompt="このセルにメモを入力します" sqref="E14:H15" xr:uid="{6F3FEE62-265B-400D-96E0-3B7437168EDD}"/>
    <dataValidation allowBlank="1" showInputMessage="1" showErrorMessage="1" prompt="この行と行 6、8、10、12、14 は、上のセルのカレンダー日に関連する毎日のメモを入力するためのセルです" sqref="B5" xr:uid="{72DFD999-B918-450A-B1CB-7682DEEF12DD}"/>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D333C111-4E38-4A87-A977-A81BC46F9EFE}"/>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661B3425-EEF2-459E-B389-E84FFE491E75}"/>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EAEF-2120-4370-A396-7E8ADCAD40DA}">
  <sheetPr>
    <tabColor theme="4" tint="0.39997558519241921"/>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9" customHeight="1" thickBot="1">
      <c r="B1" s="138" t="str">
        <f>スケジュール&amp;" 年"&amp;" 4 月"</f>
        <v>2022 年 4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'!D16</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日にち+DATE(スケジュール,4,1)-WEEKDAY(DATE(スケジュール,4,1),(週="月曜日")+1)+1</f>
        <v>44647</v>
      </c>
      <c r="C4" s="31">
        <v>44648</v>
      </c>
      <c r="D4" s="31">
        <v>44649</v>
      </c>
      <c r="E4" s="31">
        <v>44650</v>
      </c>
      <c r="F4" s="31">
        <v>44651</v>
      </c>
      <c r="G4" s="31">
        <v>44652</v>
      </c>
      <c r="H4" s="31">
        <v>44653</v>
      </c>
    </row>
    <row r="5" spans="1:8" s="6" customFormat="1" ht="58" customHeight="1">
      <c r="B5" s="35"/>
      <c r="C5" s="35"/>
      <c r="D5" s="35"/>
      <c r="E5" s="35"/>
      <c r="F5" s="35"/>
      <c r="G5" s="35"/>
      <c r="H5" s="35"/>
    </row>
    <row r="6" spans="1:8" s="6" customFormat="1" ht="19.5" customHeight="1">
      <c r="B6" s="13">
        <f t="array" ref="B6:H6">日にち+DATE(スケジュール,4,1)-WEEKDAY(DATE(スケジュール,4,1),(週="月曜日")+1)+8</f>
        <v>44654</v>
      </c>
      <c r="C6" s="13">
        <v>44655</v>
      </c>
      <c r="D6" s="13">
        <v>44656</v>
      </c>
      <c r="E6" s="13">
        <v>44657</v>
      </c>
      <c r="F6" s="13">
        <v>44658</v>
      </c>
      <c r="G6" s="13">
        <v>44659</v>
      </c>
      <c r="H6" s="13">
        <v>44660</v>
      </c>
    </row>
    <row r="7" spans="1:8" s="6" customFormat="1" ht="58" customHeight="1">
      <c r="B7" s="36"/>
      <c r="C7" s="36"/>
      <c r="D7" s="36"/>
      <c r="E7" s="36"/>
      <c r="F7" s="36"/>
      <c r="G7" s="36"/>
      <c r="H7" s="36"/>
    </row>
    <row r="8" spans="1:8" s="6" customFormat="1" ht="19.5" customHeight="1">
      <c r="B8" s="31">
        <f t="array" ref="B8:H8">日にち+DATE(スケジュール,4,1)-WEEKDAY(DATE(スケジュール,4,1),(週="月曜日")+1)+15</f>
        <v>44661</v>
      </c>
      <c r="C8" s="31">
        <v>44662</v>
      </c>
      <c r="D8" s="31">
        <v>44663</v>
      </c>
      <c r="E8" s="31">
        <v>44664</v>
      </c>
      <c r="F8" s="31">
        <v>44665</v>
      </c>
      <c r="G8" s="31">
        <v>44666</v>
      </c>
      <c r="H8" s="31">
        <v>44667</v>
      </c>
    </row>
    <row r="9" spans="1:8" s="6" customFormat="1" ht="58" customHeight="1">
      <c r="B9" s="35"/>
      <c r="C9" s="35"/>
      <c r="D9" s="35"/>
      <c r="E9" s="35"/>
      <c r="F9" s="35"/>
      <c r="G9" s="35"/>
      <c r="H9" s="35"/>
    </row>
    <row r="10" spans="1:8" s="6" customFormat="1" ht="19.5" customHeight="1">
      <c r="B10" s="13">
        <f t="array" ref="B10:H10">日にち+DATE(スケジュール,4,1)-WEEKDAY(DATE(スケジュール,4,1),(週="月曜日")+1)+22</f>
        <v>44668</v>
      </c>
      <c r="C10" s="13">
        <v>44669</v>
      </c>
      <c r="D10" s="13">
        <v>44670</v>
      </c>
      <c r="E10" s="13">
        <v>44671</v>
      </c>
      <c r="F10" s="13">
        <v>44672</v>
      </c>
      <c r="G10" s="13">
        <v>44673</v>
      </c>
      <c r="H10" s="13">
        <v>44674</v>
      </c>
    </row>
    <row r="11" spans="1:8" s="6" customFormat="1" ht="58" customHeight="1">
      <c r="B11" s="36"/>
      <c r="C11" s="36"/>
      <c r="D11" s="36"/>
      <c r="E11" s="36"/>
      <c r="F11" s="36"/>
      <c r="G11" s="36"/>
      <c r="H11" s="36"/>
    </row>
    <row r="12" spans="1:8" s="6" customFormat="1" ht="19.5" customHeight="1">
      <c r="B12" s="31">
        <f t="array" ref="B12:H12">日にち+DATE(スケジュール,4,1)-WEEKDAY(DATE(スケジュール,4,1),(週="月曜日")+1)+29</f>
        <v>44675</v>
      </c>
      <c r="C12" s="31">
        <v>44676</v>
      </c>
      <c r="D12" s="31">
        <v>44677</v>
      </c>
      <c r="E12" s="31">
        <v>44678</v>
      </c>
      <c r="F12" s="31">
        <v>44679</v>
      </c>
      <c r="G12" s="31">
        <v>44680</v>
      </c>
      <c r="H12" s="31">
        <v>44681</v>
      </c>
    </row>
    <row r="13" spans="1:8" s="6" customFormat="1" ht="58" customHeight="1">
      <c r="B13" s="35"/>
      <c r="C13" s="35"/>
      <c r="D13" s="35"/>
      <c r="E13" s="35"/>
      <c r="F13" s="35"/>
      <c r="G13" s="35"/>
      <c r="H13" s="35"/>
    </row>
    <row r="14" spans="1:8" s="6" customFormat="1" ht="19.5" customHeight="1">
      <c r="B14" s="13">
        <f t="array" ref="B14:C14">日にち+DATE(スケジュール,4,1)-WEEKDAY(DATE(スケジュール,4,1),(週="月曜日")+1)+36</f>
        <v>44682</v>
      </c>
      <c r="C14" s="13">
        <v>44683</v>
      </c>
      <c r="D14" s="136" t="s">
        <v>0</v>
      </c>
      <c r="E14" s="137"/>
      <c r="F14" s="137"/>
      <c r="G14" s="137"/>
      <c r="H14" s="137"/>
    </row>
    <row r="15" spans="1:8" s="6" customFormat="1" ht="58" customHeight="1">
      <c r="B15" s="36"/>
      <c r="C15" s="36"/>
      <c r="D15" s="136"/>
      <c r="E15" s="137"/>
      <c r="F15" s="137"/>
      <c r="G15" s="137"/>
      <c r="H15" s="137"/>
    </row>
  </sheetData>
  <sheetProtection algorithmName="SHA-512" hashValue="8lWoCInoMz8yH9SbJO4g05D0LZBDS6zkriy9QGlZsL0MIDHSM9l6QptUJhdWDm7nnrzPnJAX5HfTYkqVICHElQ==" saltValue="pnpvxGhmVNnqRg0SmbZ5YA==" spinCount="100000" sheet="1" objects="1" scenarios="1"/>
  <mergeCells count="5">
    <mergeCell ref="D14:D15"/>
    <mergeCell ref="E14:H15"/>
    <mergeCell ref="B1:C2"/>
    <mergeCell ref="E1:H1"/>
    <mergeCell ref="E2:H2"/>
  </mergeCells>
  <phoneticPr fontId="28"/>
  <conditionalFormatting sqref="B12:H12 B14:C14">
    <cfRule type="expression" dxfId="23" priority="2">
      <formula>AND(DAY(B12)&gt;=1,DAY(B12)&lt;=15)</formula>
    </cfRule>
  </conditionalFormatting>
  <conditionalFormatting sqref="B4:G4">
    <cfRule type="expression" dxfId="22"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0A5A7EF8-5DFD-45D5-9704-0F8350E951C1}"/>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07269E91-E2A8-4BD4-AFBA-5F66E26BDCDA}"/>
    <dataValidation allowBlank="1" showInputMessage="1" showErrorMessage="1" prompt="この行と行 6、8、10、12、14 は、上のセルのカレンダー日に関連する毎日のメモを入力するためのセルです" sqref="B5" xr:uid="{AC53E75B-32E7-49B9-8447-AB1297FAAF04}"/>
    <dataValidation allowBlank="1" showInputMessage="1" showErrorMessage="1" prompt="このセルにメモを入力します" sqref="E14:H15" xr:uid="{4B4EAB4B-03E2-4DA7-944F-5F0D307F75F9}"/>
    <dataValidation allowBlank="1" showInputMessage="1" showErrorMessage="1" prompt="右側のセルにメモを入力します" sqref="D14:D15" xr:uid="{4E4E67EE-D351-45BF-8A96-21DA72EAAC69}"/>
    <dataValidation allowBlank="1" showInputMessage="1" showErrorMessage="1" prompt="4 月の月間カレンダー" sqref="A2" xr:uid="{BBEED958-A9D9-4F5F-8C4A-D8707C9523D7}"/>
    <dataValidation allowBlank="1" showInputMessage="1" showErrorMessage="1" prompt="曜日は自動的に決定されます" sqref="C3:H3" xr:uid="{86A4537C-5935-4A56-812A-0F41387018A4}"/>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27FD8AC8-3573-4BDF-B09D-B624DF839419}"/>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0CC97BDB-4CE5-4796-9705-E7F3DF3E8F60}"/>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96CE-DE15-4AC6-88D6-6EE250FC7D21}">
  <sheetPr>
    <tabColor theme="4" tint="0.59999389629810485"/>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8.25" customHeight="1" thickBot="1">
      <c r="B1" s="138" t="str">
        <f>スケジュール&amp;" 年"&amp;" 5 月"</f>
        <v>2022 年 5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'!H16</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日にち+DATE(スケジュール,5,1)-WEEKDAY(DATE(スケジュール,5,1),(週="月曜日")+1)+1</f>
        <v>44682</v>
      </c>
      <c r="C4" s="31">
        <v>44683</v>
      </c>
      <c r="D4" s="31">
        <v>44684</v>
      </c>
      <c r="E4" s="31">
        <v>44685</v>
      </c>
      <c r="F4" s="31">
        <v>44686</v>
      </c>
      <c r="G4" s="31">
        <v>44687</v>
      </c>
      <c r="H4" s="31">
        <v>44688</v>
      </c>
    </row>
    <row r="5" spans="1:8" s="6" customFormat="1" ht="58" customHeight="1">
      <c r="B5" s="35"/>
      <c r="C5" s="35"/>
      <c r="D5" s="35"/>
      <c r="E5" s="35"/>
      <c r="F5" s="35"/>
      <c r="G5" s="35"/>
      <c r="H5" s="35"/>
    </row>
    <row r="6" spans="1:8" s="6" customFormat="1" ht="19.5" customHeight="1">
      <c r="B6" s="13">
        <f t="array" ref="B6:H6">日にち+DATE(スケジュール,5,1)-WEEKDAY(DATE(スケジュール,5,1),(週="月曜日")+1)+8</f>
        <v>44689</v>
      </c>
      <c r="C6" s="13">
        <v>44690</v>
      </c>
      <c r="D6" s="13">
        <v>44691</v>
      </c>
      <c r="E6" s="13">
        <v>44692</v>
      </c>
      <c r="F6" s="13">
        <v>44693</v>
      </c>
      <c r="G6" s="13">
        <v>44694</v>
      </c>
      <c r="H6" s="13">
        <v>44695</v>
      </c>
    </row>
    <row r="7" spans="1:8" s="6" customFormat="1" ht="58" customHeight="1">
      <c r="B7" s="36"/>
      <c r="C7" s="36"/>
      <c r="D7" s="36"/>
      <c r="E7" s="36"/>
      <c r="F7" s="36"/>
      <c r="G7" s="36"/>
      <c r="H7" s="36"/>
    </row>
    <row r="8" spans="1:8" s="6" customFormat="1" ht="19.5" customHeight="1">
      <c r="B8" s="31">
        <f t="array" ref="B8:H8">日にち+DATE(スケジュール,5,1)-WEEKDAY(DATE(スケジュール,5,1),(週="月曜日")+1)+15</f>
        <v>44696</v>
      </c>
      <c r="C8" s="31">
        <v>44697</v>
      </c>
      <c r="D8" s="31">
        <v>44698</v>
      </c>
      <c r="E8" s="31">
        <v>44699</v>
      </c>
      <c r="F8" s="31">
        <v>44700</v>
      </c>
      <c r="G8" s="31">
        <v>44701</v>
      </c>
      <c r="H8" s="31">
        <v>44702</v>
      </c>
    </row>
    <row r="9" spans="1:8" s="6" customFormat="1" ht="58" customHeight="1">
      <c r="B9" s="35"/>
      <c r="C9" s="35"/>
      <c r="D9" s="35"/>
      <c r="E9" s="35"/>
      <c r="F9" s="35"/>
      <c r="G9" s="35"/>
      <c r="H9" s="35"/>
    </row>
    <row r="10" spans="1:8" s="6" customFormat="1" ht="19.5" customHeight="1">
      <c r="B10" s="13">
        <f t="array" ref="B10:H10">日にち+DATE(スケジュール,5,1)-WEEKDAY(DATE(スケジュール,5,1),(週="月曜日")+1)+22</f>
        <v>44703</v>
      </c>
      <c r="C10" s="13">
        <v>44704</v>
      </c>
      <c r="D10" s="13">
        <v>44705</v>
      </c>
      <c r="E10" s="13">
        <v>44706</v>
      </c>
      <c r="F10" s="13">
        <v>44707</v>
      </c>
      <c r="G10" s="13">
        <v>44708</v>
      </c>
      <c r="H10" s="13">
        <v>44709</v>
      </c>
    </row>
    <row r="11" spans="1:8" s="6" customFormat="1" ht="58" customHeight="1">
      <c r="B11" s="36"/>
      <c r="C11" s="36"/>
      <c r="D11" s="36"/>
      <c r="E11" s="36"/>
      <c r="F11" s="36"/>
      <c r="G11" s="36"/>
      <c r="H11" s="36"/>
    </row>
    <row r="12" spans="1:8" s="6" customFormat="1" ht="19.5" customHeight="1">
      <c r="B12" s="31">
        <f t="array" ref="B12:H12">日にち+DATE(スケジュール,5,1)-WEEKDAY(DATE(スケジュール,5,1),(週="月曜日")+1)+29</f>
        <v>44710</v>
      </c>
      <c r="C12" s="31">
        <v>44711</v>
      </c>
      <c r="D12" s="31">
        <v>44712</v>
      </c>
      <c r="E12" s="31">
        <v>44713</v>
      </c>
      <c r="F12" s="31">
        <v>44714</v>
      </c>
      <c r="G12" s="31">
        <v>44715</v>
      </c>
      <c r="H12" s="31">
        <v>44716</v>
      </c>
    </row>
    <row r="13" spans="1:8" s="6" customFormat="1" ht="58" customHeight="1">
      <c r="B13" s="35"/>
      <c r="C13" s="35"/>
      <c r="D13" s="35"/>
      <c r="E13" s="35"/>
      <c r="F13" s="35"/>
      <c r="G13" s="35"/>
      <c r="H13" s="35"/>
    </row>
    <row r="14" spans="1:8" s="6" customFormat="1" ht="19.5" customHeight="1">
      <c r="B14" s="13">
        <f t="array" ref="B14:C14">日にち+DATE(スケジュール,5,1)-WEEKDAY(DATE(スケジュール,5,1),(週="月曜日")+1)+36</f>
        <v>44717</v>
      </c>
      <c r="C14" s="13">
        <v>44718</v>
      </c>
      <c r="D14" s="136" t="s">
        <v>0</v>
      </c>
      <c r="E14" s="137"/>
      <c r="F14" s="137"/>
      <c r="G14" s="137"/>
      <c r="H14" s="137"/>
    </row>
    <row r="15" spans="1:8" s="6" customFormat="1" ht="58" customHeight="1">
      <c r="B15" s="36"/>
      <c r="C15" s="36"/>
      <c r="D15" s="136"/>
      <c r="E15" s="137"/>
      <c r="F15" s="137"/>
      <c r="G15" s="137"/>
      <c r="H15" s="137"/>
    </row>
  </sheetData>
  <sheetProtection algorithmName="SHA-512" hashValue="pcOD4R2Awrb24l3y2w9kO4BGm8SKAozcOIlsFLfg3UurMDOhrB4kZdOVAn0dgNZwGDchzEJ4ZDhTnDcXfa8a/Q==" saltValue="XPIhI9uX1dbpFNaY+QVZXA==" spinCount="100000" sheet="1" objects="1" scenarios="1"/>
  <mergeCells count="5">
    <mergeCell ref="D14:D15"/>
    <mergeCell ref="E14:H15"/>
    <mergeCell ref="B1:C2"/>
    <mergeCell ref="E1:H1"/>
    <mergeCell ref="E2:H2"/>
  </mergeCells>
  <phoneticPr fontId="28"/>
  <conditionalFormatting sqref="B12:H12 B14:C14">
    <cfRule type="expression" dxfId="21" priority="2">
      <formula>AND(DAY(B12)&gt;=1,DAY(B12)&lt;=15)</formula>
    </cfRule>
  </conditionalFormatting>
  <conditionalFormatting sqref="B4:G4">
    <cfRule type="expression" dxfId="20"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C6EBA96B-36C4-47D2-986D-689D4C9E037F}"/>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FC832B79-CD15-427B-B241-14C085978342}"/>
    <dataValidation allowBlank="1" showInputMessage="1" showErrorMessage="1" prompt="この行と行 6、8、10、12、14 は、上のセルのカレンダー日に関連する毎日のメモを入力するためのセルです" sqref="B5" xr:uid="{C02E8D5B-3B68-4B59-847D-6D83548DDCD9}"/>
    <dataValidation allowBlank="1" showInputMessage="1" showErrorMessage="1" prompt="このセルにメモを入力します" sqref="E14:H15" xr:uid="{B5E40BF1-E7BC-4BFC-851F-48FB71BD9034}"/>
    <dataValidation allowBlank="1" showInputMessage="1" showErrorMessage="1" prompt="右側のセルにメモを入力します" sqref="D14:D15" xr:uid="{AA1B33B2-5D8F-466F-8E8B-0A4D935FEFE1}"/>
    <dataValidation allowBlank="1" showInputMessage="1" showErrorMessage="1" prompt="5 月の月間カレンダー" sqref="A2" xr:uid="{A6F6E913-7F87-4BF7-A4F5-D5C0D360D283}"/>
    <dataValidation allowBlank="1" showInputMessage="1" showErrorMessage="1" prompt="曜日は自動的に決定されます" sqref="C3:H3" xr:uid="{D3401FCE-F622-4BFA-AF28-861B590E9839}"/>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53982182-3578-488A-8000-9D5892DBD225}"/>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698D5215-E0B4-4230-ABE5-3D501569F525}"/>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9994-2C8D-4F89-9B2F-0B289F3F6AB8}">
  <sheetPr>
    <tabColor theme="4" tint="0.79998168889431442"/>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6.75" customHeight="1" thickBot="1">
      <c r="B1" s="138" t="str">
        <f>スケジュール&amp;" 年"&amp;" 6 月"</f>
        <v>2022 年 6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'!L16</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日にち+DATE(スケジュール,6,1)-WEEKDAY(DATE(スケジュール,6,1),(週="月曜日")+1)+1</f>
        <v>44710</v>
      </c>
      <c r="C4" s="31">
        <v>44711</v>
      </c>
      <c r="D4" s="31">
        <v>44712</v>
      </c>
      <c r="E4" s="31">
        <v>44713</v>
      </c>
      <c r="F4" s="31">
        <v>44714</v>
      </c>
      <c r="G4" s="31">
        <v>44715</v>
      </c>
      <c r="H4" s="31">
        <v>44716</v>
      </c>
    </row>
    <row r="5" spans="1:8" s="6" customFormat="1" ht="58" customHeight="1">
      <c r="B5" s="35"/>
      <c r="C5" s="35"/>
      <c r="D5" s="35"/>
      <c r="E5" s="35"/>
      <c r="F5" s="35"/>
      <c r="G5" s="35"/>
      <c r="H5" s="35"/>
    </row>
    <row r="6" spans="1:8" s="6" customFormat="1" ht="19.5" customHeight="1">
      <c r="B6" s="13">
        <f t="array" ref="B6:H6">日にち+DATE(スケジュール,6,1)-WEEKDAY(DATE(スケジュール,6,1),(週="月曜日")+1)+8</f>
        <v>44717</v>
      </c>
      <c r="C6" s="13">
        <v>44718</v>
      </c>
      <c r="D6" s="13">
        <v>44719</v>
      </c>
      <c r="E6" s="13">
        <v>44720</v>
      </c>
      <c r="F6" s="13">
        <v>44721</v>
      </c>
      <c r="G6" s="13">
        <v>44722</v>
      </c>
      <c r="H6" s="13">
        <v>44723</v>
      </c>
    </row>
    <row r="7" spans="1:8" s="6" customFormat="1" ht="58" customHeight="1">
      <c r="B7" s="36"/>
      <c r="C7" s="36"/>
      <c r="D7" s="36"/>
      <c r="E7" s="36"/>
      <c r="F7" s="36"/>
      <c r="G7" s="36"/>
      <c r="H7" s="36"/>
    </row>
    <row r="8" spans="1:8" s="6" customFormat="1" ht="19.5" customHeight="1">
      <c r="B8" s="31">
        <f t="array" ref="B8:H8">日にち+DATE(スケジュール,6,1)-WEEKDAY(DATE(スケジュール,6,1),(週="月曜日")+1)+15</f>
        <v>44724</v>
      </c>
      <c r="C8" s="31">
        <v>44725</v>
      </c>
      <c r="D8" s="31">
        <v>44726</v>
      </c>
      <c r="E8" s="31">
        <v>44727</v>
      </c>
      <c r="F8" s="31">
        <v>44728</v>
      </c>
      <c r="G8" s="31">
        <v>44729</v>
      </c>
      <c r="H8" s="31">
        <v>44730</v>
      </c>
    </row>
    <row r="9" spans="1:8" s="6" customFormat="1" ht="58" customHeight="1">
      <c r="B9" s="35"/>
      <c r="C9" s="35"/>
      <c r="D9" s="35"/>
      <c r="E9" s="35"/>
      <c r="F9" s="35"/>
      <c r="G9" s="35"/>
      <c r="H9" s="35"/>
    </row>
    <row r="10" spans="1:8" s="6" customFormat="1" ht="19.5" customHeight="1">
      <c r="B10" s="13">
        <f t="array" ref="B10:H10">日にち+DATE(スケジュール,6,1)-WEEKDAY(DATE(スケジュール,6,1),(週="月曜日")+1)+22</f>
        <v>44731</v>
      </c>
      <c r="C10" s="13">
        <v>44732</v>
      </c>
      <c r="D10" s="13">
        <v>44733</v>
      </c>
      <c r="E10" s="13">
        <v>44734</v>
      </c>
      <c r="F10" s="13">
        <v>44735</v>
      </c>
      <c r="G10" s="13">
        <v>44736</v>
      </c>
      <c r="H10" s="13">
        <v>44737</v>
      </c>
    </row>
    <row r="11" spans="1:8" s="6" customFormat="1" ht="58" customHeight="1">
      <c r="B11" s="36"/>
      <c r="C11" s="36"/>
      <c r="D11" s="36"/>
      <c r="E11" s="36"/>
      <c r="F11" s="36"/>
      <c r="G11" s="36"/>
      <c r="H11" s="36"/>
    </row>
    <row r="12" spans="1:8" s="6" customFormat="1" ht="19.5" customHeight="1">
      <c r="B12" s="31">
        <f t="array" ref="B12:H12">日にち+DATE(スケジュール,6,1)-WEEKDAY(DATE(スケジュール,6,1),(週="月曜日")+1)+29</f>
        <v>44738</v>
      </c>
      <c r="C12" s="31">
        <v>44739</v>
      </c>
      <c r="D12" s="31">
        <v>44740</v>
      </c>
      <c r="E12" s="31">
        <v>44741</v>
      </c>
      <c r="F12" s="31">
        <v>44742</v>
      </c>
      <c r="G12" s="31">
        <v>44743</v>
      </c>
      <c r="H12" s="31">
        <v>44744</v>
      </c>
    </row>
    <row r="13" spans="1:8" s="6" customFormat="1" ht="58" customHeight="1">
      <c r="B13" s="35"/>
      <c r="C13" s="35"/>
      <c r="D13" s="35"/>
      <c r="E13" s="35"/>
      <c r="F13" s="35"/>
      <c r="G13" s="35"/>
      <c r="H13" s="35"/>
    </row>
    <row r="14" spans="1:8" s="6" customFormat="1" ht="19.5" customHeight="1">
      <c r="B14" s="13">
        <f t="array" ref="B14:C14">日にち+DATE(スケジュール,6,1)-WEEKDAY(DATE(スケジュール,6,1),(週="月曜日")+1)+36</f>
        <v>44745</v>
      </c>
      <c r="C14" s="13">
        <v>44746</v>
      </c>
      <c r="D14" s="136" t="s">
        <v>0</v>
      </c>
      <c r="E14" s="137"/>
      <c r="F14" s="137"/>
      <c r="G14" s="137"/>
      <c r="H14" s="137"/>
    </row>
    <row r="15" spans="1:8" s="6" customFormat="1" ht="58" customHeight="1">
      <c r="B15" s="36"/>
      <c r="C15" s="36"/>
      <c r="D15" s="136"/>
      <c r="E15" s="137"/>
      <c r="F15" s="137"/>
      <c r="G15" s="137"/>
      <c r="H15" s="137"/>
    </row>
  </sheetData>
  <sheetProtection algorithmName="SHA-512" hashValue="fXu/yXMIIzwuoef3zpELl9Wisdt+HRqPDFiwaz9WF8x1FLMTKmFQ/OKT/pNwZpsazVARXFMltLQp5wdctsZbUg==" saltValue="RaLwP40h+Oh1O23lIu1GQw==" spinCount="100000" sheet="1" objects="1" scenarios="1"/>
  <mergeCells count="5">
    <mergeCell ref="D14:D15"/>
    <mergeCell ref="E14:H15"/>
    <mergeCell ref="B1:C2"/>
    <mergeCell ref="E1:H1"/>
    <mergeCell ref="E2:H2"/>
  </mergeCells>
  <phoneticPr fontId="28"/>
  <conditionalFormatting sqref="B12:H12 B14:C14">
    <cfRule type="expression" dxfId="19" priority="2">
      <formula>AND(DAY(B12)&gt;=1,DAY(B12)&lt;=15)</formula>
    </cfRule>
  </conditionalFormatting>
  <conditionalFormatting sqref="B4:G4">
    <cfRule type="expression" dxfId="18"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776FA570-FC3F-4575-A13F-FC9A5F67FE77}"/>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69F1F51F-7C98-4290-B407-7DA5FBADE2AC}"/>
    <dataValidation allowBlank="1" showInputMessage="1" showErrorMessage="1" prompt="この行と行 6、8、10、12、14 は、上のセルのカレンダー日に関連する毎日のメモを入力するためのセルです" sqref="B5" xr:uid="{24BFE7EE-A41E-4170-9468-1BAF1E5F6253}"/>
    <dataValidation allowBlank="1" showInputMessage="1" showErrorMessage="1" prompt="このセルにメモを入力します" sqref="E14:H15" xr:uid="{50D167BF-6C2B-416E-A17E-A5272E0E0B9F}"/>
    <dataValidation allowBlank="1" showInputMessage="1" showErrorMessage="1" prompt="右側のセルにメモを入力します" sqref="D14:D15" xr:uid="{4DE413A5-7D87-42B1-A649-7B468111A60E}"/>
    <dataValidation allowBlank="1" showInputMessage="1" showErrorMessage="1" prompt="6 月の月間カレンダー" sqref="A2" xr:uid="{73B48462-DBB4-4E8D-A027-4539BD55AFD4}"/>
    <dataValidation allowBlank="1" showInputMessage="1" showErrorMessage="1" prompt="曜日は自動的に決定されます" sqref="C3:H3" xr:uid="{C778DBA1-3478-426D-AA42-6A43613C1007}"/>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62B62327-722B-43CE-B23F-203597BE2C86}"/>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B5DAEE8A-42AE-4391-8C9C-F8E2324E9EBF}"/>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CE56-D8E8-4371-8280-74A9BDFCE826}">
  <sheetPr>
    <tabColor theme="2"/>
    <pageSetUpPr fitToPage="1"/>
  </sheetPr>
  <dimension ref="A1:K15"/>
  <sheetViews>
    <sheetView showGridLines="0" zoomScaleNormal="10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7" customHeight="1" thickBot="1">
      <c r="B1" s="148" t="str">
        <f>スケジュール&amp;" 年"&amp;" 7 月"</f>
        <v>2022 年 7 月</v>
      </c>
      <c r="C1" s="148"/>
      <c r="D1" s="34" t="s">
        <v>18</v>
      </c>
      <c r="E1" s="139" t="str">
        <f>'プランシート  '!B38</f>
        <v>※ここに記入すると各月のシートに反映されます。</v>
      </c>
      <c r="F1" s="140"/>
      <c r="G1" s="140"/>
      <c r="H1" s="141"/>
    </row>
    <row r="2" spans="1:8" s="6" customFormat="1" ht="60" customHeight="1">
      <c r="B2" s="148"/>
      <c r="C2" s="148"/>
      <c r="D2" s="33" t="s">
        <v>13</v>
      </c>
      <c r="E2" s="145">
        <f>'プランシート  '!P16</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日にち+DATE(スケジュール,7,1)-WEEKDAY(DATE(スケジュール,7,1),(週="月曜日")+1)+1</f>
        <v>44738</v>
      </c>
      <c r="C4" s="31">
        <v>44739</v>
      </c>
      <c r="D4" s="31">
        <v>44740</v>
      </c>
      <c r="E4" s="31">
        <v>44741</v>
      </c>
      <c r="F4" s="31">
        <v>44742</v>
      </c>
      <c r="G4" s="31">
        <v>44743</v>
      </c>
      <c r="H4" s="31">
        <v>44744</v>
      </c>
    </row>
    <row r="5" spans="1:8" s="6" customFormat="1" ht="58" customHeight="1">
      <c r="B5" s="35"/>
      <c r="C5" s="35"/>
      <c r="D5" s="35"/>
      <c r="E5" s="35"/>
      <c r="F5" s="35"/>
      <c r="G5" s="35"/>
      <c r="H5" s="35"/>
    </row>
    <row r="6" spans="1:8" s="6" customFormat="1" ht="19.5" customHeight="1">
      <c r="B6" s="13">
        <f t="array" ref="B6:H6">日にち+DATE(スケジュール,7,1)-WEEKDAY(DATE(スケジュール,7,1),(週="月曜日")+1)+8</f>
        <v>44745</v>
      </c>
      <c r="C6" s="13">
        <v>44746</v>
      </c>
      <c r="D6" s="13">
        <v>44747</v>
      </c>
      <c r="E6" s="13">
        <v>44748</v>
      </c>
      <c r="F6" s="13">
        <v>44749</v>
      </c>
      <c r="G6" s="13">
        <v>44750</v>
      </c>
      <c r="H6" s="13">
        <v>44751</v>
      </c>
    </row>
    <row r="7" spans="1:8" s="6" customFormat="1" ht="58" customHeight="1">
      <c r="B7" s="36"/>
      <c r="C7" s="36"/>
      <c r="D7" s="36"/>
      <c r="E7" s="36"/>
      <c r="F7" s="36"/>
      <c r="G7" s="36"/>
      <c r="H7" s="36"/>
    </row>
    <row r="8" spans="1:8" s="6" customFormat="1" ht="19.5" customHeight="1">
      <c r="B8" s="31">
        <f t="array" ref="B8:H8">日にち+DATE(スケジュール,7,1)-WEEKDAY(DATE(スケジュール,7,1),(週="月曜日")+1)+15</f>
        <v>44752</v>
      </c>
      <c r="C8" s="31">
        <v>44753</v>
      </c>
      <c r="D8" s="31">
        <v>44754</v>
      </c>
      <c r="E8" s="31">
        <v>44755</v>
      </c>
      <c r="F8" s="31">
        <v>44756</v>
      </c>
      <c r="G8" s="31">
        <v>44757</v>
      </c>
      <c r="H8" s="31">
        <v>44758</v>
      </c>
    </row>
    <row r="9" spans="1:8" s="6" customFormat="1" ht="58" customHeight="1">
      <c r="B9" s="35"/>
      <c r="C9" s="35"/>
      <c r="D9" s="35"/>
      <c r="E9" s="35"/>
      <c r="F9" s="35"/>
      <c r="G9" s="35"/>
      <c r="H9" s="35"/>
    </row>
    <row r="10" spans="1:8" s="6" customFormat="1" ht="19.5" customHeight="1">
      <c r="B10" s="13">
        <f t="array" ref="B10:H10">日にち+DATE(スケジュール,7,1)-WEEKDAY(DATE(スケジュール,7,1),(週="月曜日")+1)+22</f>
        <v>44759</v>
      </c>
      <c r="C10" s="13">
        <v>44760</v>
      </c>
      <c r="D10" s="13">
        <v>44761</v>
      </c>
      <c r="E10" s="13">
        <v>44762</v>
      </c>
      <c r="F10" s="13">
        <v>44763</v>
      </c>
      <c r="G10" s="13">
        <v>44764</v>
      </c>
      <c r="H10" s="13">
        <v>44765</v>
      </c>
    </row>
    <row r="11" spans="1:8" s="6" customFormat="1" ht="58" customHeight="1">
      <c r="B11" s="36"/>
      <c r="C11" s="36"/>
      <c r="D11" s="36"/>
      <c r="E11" s="36"/>
      <c r="F11" s="36"/>
      <c r="G11" s="36"/>
      <c r="H11" s="36"/>
    </row>
    <row r="12" spans="1:8" s="6" customFormat="1" ht="19.5" customHeight="1">
      <c r="B12" s="31">
        <f t="array" ref="B12:H12">日にち+DATE(スケジュール,7,1)-WEEKDAY(DATE(スケジュール,7,1),(週="月曜日")+1)+29</f>
        <v>44766</v>
      </c>
      <c r="C12" s="31">
        <v>44767</v>
      </c>
      <c r="D12" s="31">
        <v>44768</v>
      </c>
      <c r="E12" s="31">
        <v>44769</v>
      </c>
      <c r="F12" s="31">
        <v>44770</v>
      </c>
      <c r="G12" s="31">
        <v>44771</v>
      </c>
      <c r="H12" s="31">
        <v>44772</v>
      </c>
    </row>
    <row r="13" spans="1:8" s="6" customFormat="1" ht="58" customHeight="1">
      <c r="B13" s="35"/>
      <c r="C13" s="35"/>
      <c r="D13" s="35"/>
      <c r="E13" s="35"/>
      <c r="F13" s="35"/>
      <c r="G13" s="35"/>
      <c r="H13" s="35"/>
    </row>
    <row r="14" spans="1:8" s="6" customFormat="1" ht="19.5" customHeight="1">
      <c r="B14" s="13">
        <f t="array" ref="B14:C14">日にち+DATE(スケジュール,7,1)-WEEKDAY(DATE(スケジュール,7,1),(週="月曜日")+1)+36</f>
        <v>44773</v>
      </c>
      <c r="C14" s="13">
        <v>44774</v>
      </c>
      <c r="D14" s="136" t="s">
        <v>0</v>
      </c>
      <c r="E14" s="137"/>
      <c r="F14" s="137"/>
      <c r="G14" s="137"/>
      <c r="H14" s="137"/>
    </row>
    <row r="15" spans="1:8" s="6" customFormat="1" ht="58" customHeight="1">
      <c r="B15" s="36"/>
      <c r="C15" s="36"/>
      <c r="D15" s="136"/>
      <c r="E15" s="137"/>
      <c r="F15" s="137"/>
      <c r="G15" s="137"/>
      <c r="H15" s="137"/>
    </row>
  </sheetData>
  <sheetProtection algorithmName="SHA-512" hashValue="o1oVYqA+afq9x18OxwZMMFnbNSaHrSMaYfeobsg7ZKCyZXJdqC6RhF/+fnygJIdP1pDT2ZLerVVFPRyGMCwWyg==" saltValue="s5e9PCineKpt4spD4bnEiw==" spinCount="100000" sheet="1" objects="1" scenarios="1"/>
  <mergeCells count="5">
    <mergeCell ref="D14:D15"/>
    <mergeCell ref="E14:H15"/>
    <mergeCell ref="B1:C2"/>
    <mergeCell ref="E1:H1"/>
    <mergeCell ref="E2:H2"/>
  </mergeCells>
  <phoneticPr fontId="28"/>
  <conditionalFormatting sqref="B12:H12 B14:C14">
    <cfRule type="expression" dxfId="17" priority="2">
      <formula>AND(DAY(B12)&gt;=1,DAY(B12)&lt;=15)</formula>
    </cfRule>
  </conditionalFormatting>
  <conditionalFormatting sqref="B4:G4">
    <cfRule type="expression" dxfId="16"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F6AC9112-79E5-4A42-89F9-350A84515603}"/>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36EC2536-E6E3-4F82-9D49-BEEFBF958CC4}"/>
    <dataValidation allowBlank="1" showInputMessage="1" showErrorMessage="1" prompt="この行と行 6、8、10、12、14 は、上のセルのカレンダー日に関連する毎日のメモを入力するためのセルです" sqref="B5" xr:uid="{952C8195-4452-4E72-8B7D-0485C6C9632C}"/>
    <dataValidation allowBlank="1" showInputMessage="1" showErrorMessage="1" prompt="このセルにメモを入力します" sqref="E14:H15" xr:uid="{3DB03EB8-E6C1-4CE0-8AAF-8CCA88F4ACB2}"/>
    <dataValidation allowBlank="1" showInputMessage="1" showErrorMessage="1" prompt="右側のセルにメモを入力します" sqref="D14:D15" xr:uid="{635ABB3E-74DA-4FF2-B2F9-DAB5F7890585}"/>
    <dataValidation allowBlank="1" showInputMessage="1" showErrorMessage="1" prompt="7 月の月間カレンダー" sqref="A2" xr:uid="{53CB45CD-AA1F-4736-8DDE-011B9ABC069D}"/>
    <dataValidation allowBlank="1" showInputMessage="1" showErrorMessage="1" prompt="曜日は自動的に決定されます" sqref="C3:H3" xr:uid="{129CAC03-CFD8-4CAE-9561-C83CA8C3C671}"/>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DCAEE99E-A03A-422A-BE1A-65BA57CBB9CB}"/>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1D472ECB-D106-4E31-A072-C73BCA9A8170}"/>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DA24-1D69-427C-BC87-39F2F7364717}">
  <sheetPr>
    <tabColor theme="2" tint="-9.9978637043366805E-2"/>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7.5" customHeight="1" thickBot="1">
      <c r="B1" s="138" t="str">
        <f>スケジュール&amp;" 年"&amp;" 8 月"</f>
        <v>2022 年 8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'!D35</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日にち+DATE(スケジュール,8,1)-WEEKDAY(DATE(スケジュール,8,1),(週="月曜日")+1)+1</f>
        <v>44773</v>
      </c>
      <c r="C4" s="31">
        <v>44774</v>
      </c>
      <c r="D4" s="31">
        <v>44775</v>
      </c>
      <c r="E4" s="31">
        <v>44776</v>
      </c>
      <c r="F4" s="31">
        <v>44777</v>
      </c>
      <c r="G4" s="31">
        <v>44778</v>
      </c>
      <c r="H4" s="31">
        <v>44779</v>
      </c>
    </row>
    <row r="5" spans="1:8" s="6" customFormat="1" ht="58" customHeight="1">
      <c r="B5" s="35"/>
      <c r="C5" s="35"/>
      <c r="D5" s="35"/>
      <c r="E5" s="35"/>
      <c r="F5" s="35"/>
      <c r="G5" s="35"/>
      <c r="H5" s="35"/>
    </row>
    <row r="6" spans="1:8" s="6" customFormat="1" ht="19.5" customHeight="1">
      <c r="B6" s="13">
        <f t="array" ref="B6:H6">日にち+DATE(スケジュール,8,1)-WEEKDAY(DATE(スケジュール,8,1),(週="月曜日")+1)+8</f>
        <v>44780</v>
      </c>
      <c r="C6" s="13">
        <v>44781</v>
      </c>
      <c r="D6" s="13">
        <v>44782</v>
      </c>
      <c r="E6" s="13">
        <v>44783</v>
      </c>
      <c r="F6" s="13">
        <v>44784</v>
      </c>
      <c r="G6" s="13">
        <v>44785</v>
      </c>
      <c r="H6" s="13">
        <v>44786</v>
      </c>
    </row>
    <row r="7" spans="1:8" s="6" customFormat="1" ht="58" customHeight="1">
      <c r="B7" s="36"/>
      <c r="C7" s="36"/>
      <c r="D7" s="36"/>
      <c r="E7" s="36"/>
      <c r="F7" s="36"/>
      <c r="G7" s="36"/>
      <c r="H7" s="36"/>
    </row>
    <row r="8" spans="1:8" s="6" customFormat="1" ht="19.5" customHeight="1">
      <c r="B8" s="31">
        <f t="array" ref="B8:H8">日にち+DATE(スケジュール,8,1)-WEEKDAY(DATE(スケジュール,8,1),(週="月曜日")+1)+15</f>
        <v>44787</v>
      </c>
      <c r="C8" s="31">
        <v>44788</v>
      </c>
      <c r="D8" s="31">
        <v>44789</v>
      </c>
      <c r="E8" s="31">
        <v>44790</v>
      </c>
      <c r="F8" s="31">
        <v>44791</v>
      </c>
      <c r="G8" s="31">
        <v>44792</v>
      </c>
      <c r="H8" s="31">
        <v>44793</v>
      </c>
    </row>
    <row r="9" spans="1:8" s="6" customFormat="1" ht="58" customHeight="1">
      <c r="B9" s="35"/>
      <c r="C9" s="35"/>
      <c r="D9" s="35"/>
      <c r="E9" s="35"/>
      <c r="F9" s="35"/>
      <c r="G9" s="35"/>
      <c r="H9" s="35"/>
    </row>
    <row r="10" spans="1:8" s="6" customFormat="1" ht="19.5" customHeight="1">
      <c r="B10" s="13">
        <f t="array" ref="B10:H10">日にち+DATE(スケジュール,8,1)-WEEKDAY(DATE(スケジュール,8,1),(週="月曜日")+1)+22</f>
        <v>44794</v>
      </c>
      <c r="C10" s="13">
        <v>44795</v>
      </c>
      <c r="D10" s="13">
        <v>44796</v>
      </c>
      <c r="E10" s="13">
        <v>44797</v>
      </c>
      <c r="F10" s="13">
        <v>44798</v>
      </c>
      <c r="G10" s="13">
        <v>44799</v>
      </c>
      <c r="H10" s="13">
        <v>44800</v>
      </c>
    </row>
    <row r="11" spans="1:8" s="6" customFormat="1" ht="58" customHeight="1">
      <c r="B11" s="36"/>
      <c r="C11" s="36"/>
      <c r="D11" s="36"/>
      <c r="E11" s="36"/>
      <c r="F11" s="36"/>
      <c r="G11" s="36"/>
      <c r="H11" s="36"/>
    </row>
    <row r="12" spans="1:8" s="6" customFormat="1" ht="19.5" customHeight="1">
      <c r="B12" s="31">
        <f t="array" ref="B12:H12">日にち+DATE(スケジュール,8,1)-WEEKDAY(DATE(スケジュール,8,1),(週="月曜日")+1)+29</f>
        <v>44801</v>
      </c>
      <c r="C12" s="31">
        <v>44802</v>
      </c>
      <c r="D12" s="31">
        <v>44803</v>
      </c>
      <c r="E12" s="31">
        <v>44804</v>
      </c>
      <c r="F12" s="31">
        <v>44805</v>
      </c>
      <c r="G12" s="31">
        <v>44806</v>
      </c>
      <c r="H12" s="31">
        <v>44807</v>
      </c>
    </row>
    <row r="13" spans="1:8" s="6" customFormat="1" ht="58" customHeight="1">
      <c r="B13" s="35"/>
      <c r="C13" s="35"/>
      <c r="D13" s="35"/>
      <c r="E13" s="35"/>
      <c r="F13" s="35"/>
      <c r="G13" s="35"/>
      <c r="H13" s="35"/>
    </row>
    <row r="14" spans="1:8" s="6" customFormat="1" ht="19.5" customHeight="1">
      <c r="B14" s="13">
        <f t="array" ref="B14:C14">日にち+DATE(スケジュール,8,1)-WEEKDAY(DATE(スケジュール,8,1),(週="月曜日")+1)+36</f>
        <v>44808</v>
      </c>
      <c r="C14" s="13">
        <v>44809</v>
      </c>
      <c r="D14" s="136" t="s">
        <v>0</v>
      </c>
      <c r="E14" s="137"/>
      <c r="F14" s="137"/>
      <c r="G14" s="137"/>
      <c r="H14" s="137"/>
    </row>
    <row r="15" spans="1:8" s="6" customFormat="1" ht="58" customHeight="1">
      <c r="B15" s="36"/>
      <c r="C15" s="36"/>
      <c r="D15" s="136"/>
      <c r="E15" s="137"/>
      <c r="F15" s="137"/>
      <c r="G15" s="137"/>
      <c r="H15" s="137"/>
    </row>
  </sheetData>
  <sheetProtection algorithmName="SHA-512" hashValue="NkPgdiiuQn1AX2l4z7mQsxH+UsWbtfl05546QGorNS/kQeSBluUR8QWAXYLqYSQNyBVSgiQagHHgdzlDU5JWag==" saltValue="f12T21fppW9RowJrZuUCDw==" spinCount="100000" sheet="1" objects="1" scenarios="1"/>
  <mergeCells count="5">
    <mergeCell ref="D14:D15"/>
    <mergeCell ref="E14:H15"/>
    <mergeCell ref="B1:C2"/>
    <mergeCell ref="E1:H1"/>
    <mergeCell ref="E2:H2"/>
  </mergeCells>
  <phoneticPr fontId="28"/>
  <conditionalFormatting sqref="B12:H12 B14:C14">
    <cfRule type="expression" dxfId="15" priority="2">
      <formula>AND(DAY(B12)&gt;=1,DAY(B12)&lt;=15)</formula>
    </cfRule>
  </conditionalFormatting>
  <conditionalFormatting sqref="B4:G4">
    <cfRule type="expression" dxfId="14"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058D7B26-EB74-4CD4-B5BF-BBD56D79E939}"/>
    <dataValidation allowBlank="1" showInputMessage="1" showErrorMessage="1" prompt="8 月の月間カレンダー" sqref="A2" xr:uid="{D44708C4-D105-43D5-84EA-842689BA00C0}"/>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08D77ABE-F550-4B9D-875C-BFB24A6D382E}"/>
    <dataValidation allowBlank="1" showInputMessage="1" showErrorMessage="1" prompt="この行と行 6、8、10、12、14 は、上のセルのカレンダー日に関連する毎日のメモを入力するためのセルです" sqref="B5" xr:uid="{790FD491-EEDE-46CE-BAE4-51DDF95E73EF}"/>
    <dataValidation allowBlank="1" showInputMessage="1" showErrorMessage="1" prompt="このセルにメモを入力します" sqref="E14:H15" xr:uid="{CDD11ACB-998C-4475-A7B8-E721CA2739DA}"/>
    <dataValidation allowBlank="1" showInputMessage="1" showErrorMessage="1" prompt="右のセルにメモを入力します" sqref="D14:D15" xr:uid="{C86D3A18-8B6B-4F47-B0E4-38EA4CD1965A}"/>
    <dataValidation allowBlank="1" showInputMessage="1" showErrorMessage="1" prompt="曜日は自動的に決定されます" sqref="C3:H3" xr:uid="{6C7B4C5B-04C3-4A72-B996-EE45D9F7D44C}"/>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9C16CB3C-3074-4CC2-B0B5-7D491F92EBD3}"/>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E6FA3DD5-EF24-49D7-AF2E-26854ED69897}"/>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DB53-4506-49F9-9139-2CD67BC07EFE}">
  <sheetPr>
    <tabColor theme="2" tint="-0.249977111117893"/>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7" customHeight="1" thickBot="1">
      <c r="B1" s="138" t="str">
        <f>スケジュール&amp;" 年"&amp;" 9 月"</f>
        <v>2022 年 9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'!H35</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日にち+DATE(スケジュール,9,1)-WEEKDAY(DATE(スケジュール,9,1),(週="月曜日")+1)+1</f>
        <v>44801</v>
      </c>
      <c r="C4" s="31">
        <v>44802</v>
      </c>
      <c r="D4" s="31">
        <v>44803</v>
      </c>
      <c r="E4" s="31">
        <v>44804</v>
      </c>
      <c r="F4" s="31">
        <v>44805</v>
      </c>
      <c r="G4" s="31">
        <v>44806</v>
      </c>
      <c r="H4" s="31">
        <v>44807</v>
      </c>
    </row>
    <row r="5" spans="1:8" s="6" customFormat="1" ht="58" customHeight="1">
      <c r="B5" s="35"/>
      <c r="C5" s="35"/>
      <c r="D5" s="35"/>
      <c r="E5" s="35"/>
      <c r="F5" s="35"/>
      <c r="G5" s="35"/>
      <c r="H5" s="35"/>
    </row>
    <row r="6" spans="1:8" s="6" customFormat="1" ht="19.5" customHeight="1">
      <c r="B6" s="13">
        <f t="array" ref="B6:H6">日にち+DATE(スケジュール,9,1)-WEEKDAY(DATE(スケジュール,9,1),(週="月曜日")+1)+8</f>
        <v>44808</v>
      </c>
      <c r="C6" s="13">
        <v>44809</v>
      </c>
      <c r="D6" s="13">
        <v>44810</v>
      </c>
      <c r="E6" s="13">
        <v>44811</v>
      </c>
      <c r="F6" s="13">
        <v>44812</v>
      </c>
      <c r="G6" s="13">
        <v>44813</v>
      </c>
      <c r="H6" s="13">
        <v>44814</v>
      </c>
    </row>
    <row r="7" spans="1:8" s="6" customFormat="1" ht="58" customHeight="1">
      <c r="B7" s="36"/>
      <c r="C7" s="36"/>
      <c r="D7" s="36"/>
      <c r="E7" s="36"/>
      <c r="F7" s="36"/>
      <c r="G7" s="36"/>
      <c r="H7" s="36"/>
    </row>
    <row r="8" spans="1:8" s="6" customFormat="1" ht="19.5" customHeight="1">
      <c r="B8" s="31">
        <f t="array" ref="B8:H8">日にち+DATE(スケジュール,9,1)-WEEKDAY(DATE(スケジュール,9,1),(週="月曜日")+1)+15</f>
        <v>44815</v>
      </c>
      <c r="C8" s="31">
        <v>44816</v>
      </c>
      <c r="D8" s="31">
        <v>44817</v>
      </c>
      <c r="E8" s="31">
        <v>44818</v>
      </c>
      <c r="F8" s="31">
        <v>44819</v>
      </c>
      <c r="G8" s="31">
        <v>44820</v>
      </c>
      <c r="H8" s="31">
        <v>44821</v>
      </c>
    </row>
    <row r="9" spans="1:8" s="6" customFormat="1" ht="58" customHeight="1">
      <c r="B9" s="35"/>
      <c r="C9" s="35"/>
      <c r="D9" s="35"/>
      <c r="E9" s="35"/>
      <c r="F9" s="35"/>
      <c r="G9" s="35"/>
      <c r="H9" s="35"/>
    </row>
    <row r="10" spans="1:8" s="6" customFormat="1" ht="19.5" customHeight="1">
      <c r="B10" s="13">
        <f t="array" ref="B10:H10">日にち+DATE(スケジュール,9,1)-WEEKDAY(DATE(スケジュール,9,1),(週="月曜日")+1)+22</f>
        <v>44822</v>
      </c>
      <c r="C10" s="13">
        <v>44823</v>
      </c>
      <c r="D10" s="13">
        <v>44824</v>
      </c>
      <c r="E10" s="13">
        <v>44825</v>
      </c>
      <c r="F10" s="13">
        <v>44826</v>
      </c>
      <c r="G10" s="13">
        <v>44827</v>
      </c>
      <c r="H10" s="13">
        <v>44828</v>
      </c>
    </row>
    <row r="11" spans="1:8" s="6" customFormat="1" ht="58" customHeight="1">
      <c r="B11" s="36"/>
      <c r="C11" s="36"/>
      <c r="D11" s="36"/>
      <c r="E11" s="36"/>
      <c r="F11" s="36"/>
      <c r="G11" s="36"/>
      <c r="H11" s="36"/>
    </row>
    <row r="12" spans="1:8" s="6" customFormat="1" ht="19.5" customHeight="1">
      <c r="B12" s="31">
        <f t="array" ref="B12:H12">日にち+DATE(スケジュール,9,1)-WEEKDAY(DATE(スケジュール,9,1),(週="月曜日")+1)+29</f>
        <v>44829</v>
      </c>
      <c r="C12" s="31">
        <v>44830</v>
      </c>
      <c r="D12" s="31">
        <v>44831</v>
      </c>
      <c r="E12" s="31">
        <v>44832</v>
      </c>
      <c r="F12" s="31">
        <v>44833</v>
      </c>
      <c r="G12" s="31">
        <v>44834</v>
      </c>
      <c r="H12" s="31">
        <v>44835</v>
      </c>
    </row>
    <row r="13" spans="1:8" s="6" customFormat="1" ht="58" customHeight="1">
      <c r="B13" s="35"/>
      <c r="C13" s="35"/>
      <c r="D13" s="35"/>
      <c r="E13" s="35"/>
      <c r="F13" s="35"/>
      <c r="G13" s="35"/>
      <c r="H13" s="35"/>
    </row>
    <row r="14" spans="1:8" s="6" customFormat="1" ht="19.5" customHeight="1">
      <c r="B14" s="13">
        <f t="array" ref="B14:C14">日にち+DATE(スケジュール,9,1)-WEEKDAY(DATE(スケジュール,9,1),(週="月曜日")+1)+36</f>
        <v>44836</v>
      </c>
      <c r="C14" s="13">
        <v>44837</v>
      </c>
      <c r="D14" s="136" t="s">
        <v>0</v>
      </c>
      <c r="E14" s="137"/>
      <c r="F14" s="137"/>
      <c r="G14" s="137"/>
      <c r="H14" s="137"/>
    </row>
    <row r="15" spans="1:8" s="6" customFormat="1" ht="58" customHeight="1">
      <c r="B15" s="36"/>
      <c r="C15" s="36"/>
      <c r="D15" s="136"/>
      <c r="E15" s="137"/>
      <c r="F15" s="137"/>
      <c r="G15" s="137"/>
      <c r="H15" s="137"/>
    </row>
  </sheetData>
  <sheetProtection algorithmName="SHA-512" hashValue="767HNftQes1+rwFMIuXNBm/Bzd4ny6KemqHZaYv5HeYrV4AWKi+4o5Xtlx8//K0Sd1M6bgPXkK36FJ5O+yRnlQ==" saltValue="4kjlm7YcnutkLaj2W4f0FA==" spinCount="100000" sheet="1" objects="1" scenarios="1"/>
  <mergeCells count="5">
    <mergeCell ref="D14:D15"/>
    <mergeCell ref="E14:H15"/>
    <mergeCell ref="B1:C2"/>
    <mergeCell ref="E1:H1"/>
    <mergeCell ref="E2:H2"/>
  </mergeCells>
  <phoneticPr fontId="28"/>
  <conditionalFormatting sqref="B12:H12 B14:C14">
    <cfRule type="expression" dxfId="13" priority="2">
      <formula>AND(DAY(B12)&gt;=1,DAY(B12)&lt;=15)</formula>
    </cfRule>
  </conditionalFormatting>
  <conditionalFormatting sqref="B4:G4">
    <cfRule type="expression" dxfId="12" priority="1">
      <formula>DAY(B4)&gt;8</formula>
    </cfRule>
  </conditionalFormatting>
  <dataValidations xWindow="1103" yWindow="1024"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CBB2B560-E253-46E3-B23A-1ACAB8FD819B}"/>
    <dataValidation allowBlank="1" showInputMessage="1" showErrorMessage="1" prompt="9 月の月間カレンダー" sqref="A2" xr:uid="{B17EB12B-6F99-47AB-8186-AB860EF5C53D}"/>
    <dataValidation allowBlank="1" showInputMessage="1" showErrorMessage="1" prompt="この行と行 6、8、10、12、14 は、上のセルのカレンダー日に関連する毎日のメモを入力するためのセルです" sqref="B5" xr:uid="{5E4CE403-DC86-430A-8CF4-4CDB0D9816B4}"/>
    <dataValidation allowBlank="1" showInputMessage="1" showErrorMessage="1" prompt="このセルにメモを入力します" sqref="E14:H15" xr:uid="{2AF3C362-66DE-456F-B761-51F3563BAAAC}"/>
    <dataValidation allowBlank="1" showInputMessage="1" showErrorMessage="1" prompt="右のセルにメモを入力します" sqref="D14:D15" xr:uid="{7FED25CA-A508-4609-B458-30FAF6B0F593}"/>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E7FB1916-689F-47A2-9396-898B15ADAE37}"/>
    <dataValidation allowBlank="1" showInputMessage="1" showErrorMessage="1" prompt="曜日は自動的に決定されます" sqref="C3:H3" xr:uid="{765E4C0B-1BE3-482D-90B9-EE683BD35398}"/>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3E2E5E0C-CCCB-4E5E-830D-A140677038DF}"/>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22AFDCA1-7CED-46B6-840B-F03D41A717F1}"/>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2B80-3CCF-4468-9524-8F3173458071}">
  <sheetPr>
    <tabColor theme="2" tint="-0.499984740745262"/>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1" width="8.85546875" style="6"/>
    <col min="12" max="16384" width="8.85546875" style="12"/>
  </cols>
  <sheetData>
    <row r="1" spans="1:8" ht="55.5" customHeight="1" thickBot="1">
      <c r="B1" s="138" t="str">
        <f>スケジュール&amp;" 年"&amp;" 10 月"</f>
        <v>2022 年 10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'!L35</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日にち+DATE(スケジュール,10,1)-WEEKDAY(DATE(スケジュール,10,1),(週="月曜日")+1)+1</f>
        <v>44829</v>
      </c>
      <c r="C4" s="31">
        <v>44830</v>
      </c>
      <c r="D4" s="31">
        <v>44831</v>
      </c>
      <c r="E4" s="31">
        <v>44832</v>
      </c>
      <c r="F4" s="31">
        <v>44833</v>
      </c>
      <c r="G4" s="31">
        <v>44834</v>
      </c>
      <c r="H4" s="31">
        <v>44835</v>
      </c>
    </row>
    <row r="5" spans="1:8" s="6" customFormat="1" ht="58" customHeight="1">
      <c r="B5" s="35"/>
      <c r="C5" s="35"/>
      <c r="D5" s="35"/>
      <c r="E5" s="35"/>
      <c r="F5" s="35"/>
      <c r="G5" s="35"/>
      <c r="H5" s="35"/>
    </row>
    <row r="6" spans="1:8" s="6" customFormat="1" ht="19.5" customHeight="1">
      <c r="B6" s="13">
        <f t="array" ref="B6:H6">日にち+DATE(スケジュール,10,1)-WEEKDAY(DATE(スケジュール,10,1),(週="月曜日")+1)+8</f>
        <v>44836</v>
      </c>
      <c r="C6" s="13">
        <v>44837</v>
      </c>
      <c r="D6" s="13">
        <v>44838</v>
      </c>
      <c r="E6" s="13">
        <v>44839</v>
      </c>
      <c r="F6" s="13">
        <v>44840</v>
      </c>
      <c r="G6" s="13">
        <v>44841</v>
      </c>
      <c r="H6" s="13">
        <v>44842</v>
      </c>
    </row>
    <row r="7" spans="1:8" s="6" customFormat="1" ht="58" customHeight="1">
      <c r="B7" s="36"/>
      <c r="C7" s="36"/>
      <c r="D7" s="36"/>
      <c r="E7" s="36"/>
      <c r="F7" s="36"/>
      <c r="G7" s="36"/>
      <c r="H7" s="36"/>
    </row>
    <row r="8" spans="1:8" s="6" customFormat="1" ht="19.5" customHeight="1">
      <c r="B8" s="31">
        <f t="array" ref="B8:H8">日にち+DATE(スケジュール,10,1)-WEEKDAY(DATE(スケジュール,10,1),(週="月曜日")+1)+15</f>
        <v>44843</v>
      </c>
      <c r="C8" s="31">
        <v>44844</v>
      </c>
      <c r="D8" s="31">
        <v>44845</v>
      </c>
      <c r="E8" s="31">
        <v>44846</v>
      </c>
      <c r="F8" s="31">
        <v>44847</v>
      </c>
      <c r="G8" s="31">
        <v>44848</v>
      </c>
      <c r="H8" s="31">
        <v>44849</v>
      </c>
    </row>
    <row r="9" spans="1:8" s="6" customFormat="1" ht="58" customHeight="1">
      <c r="B9" s="35"/>
      <c r="C9" s="35"/>
      <c r="D9" s="35"/>
      <c r="E9" s="35"/>
      <c r="F9" s="35"/>
      <c r="G9" s="35"/>
      <c r="H9" s="35"/>
    </row>
    <row r="10" spans="1:8" s="6" customFormat="1" ht="19.5" customHeight="1">
      <c r="B10" s="13">
        <f t="array" ref="B10:H10">日にち+DATE(スケジュール,10,1)-WEEKDAY(DATE(スケジュール,10,1),(週="月曜日")+1)+22</f>
        <v>44850</v>
      </c>
      <c r="C10" s="13">
        <v>44851</v>
      </c>
      <c r="D10" s="13">
        <v>44852</v>
      </c>
      <c r="E10" s="13">
        <v>44853</v>
      </c>
      <c r="F10" s="13">
        <v>44854</v>
      </c>
      <c r="G10" s="13">
        <v>44855</v>
      </c>
      <c r="H10" s="13">
        <v>44856</v>
      </c>
    </row>
    <row r="11" spans="1:8" s="6" customFormat="1" ht="58" customHeight="1">
      <c r="B11" s="36"/>
      <c r="C11" s="36"/>
      <c r="D11" s="36"/>
      <c r="E11" s="36"/>
      <c r="F11" s="36"/>
      <c r="G11" s="36"/>
      <c r="H11" s="36"/>
    </row>
    <row r="12" spans="1:8" s="6" customFormat="1" ht="19.5" customHeight="1">
      <c r="B12" s="31">
        <f t="array" ref="B12:H12">日にち+DATE(スケジュール,10,1)-WEEKDAY(DATE(スケジュール,10,1),(週="月曜日")+1)+29</f>
        <v>44857</v>
      </c>
      <c r="C12" s="31">
        <v>44858</v>
      </c>
      <c r="D12" s="31">
        <v>44859</v>
      </c>
      <c r="E12" s="31">
        <v>44860</v>
      </c>
      <c r="F12" s="31">
        <v>44861</v>
      </c>
      <c r="G12" s="31">
        <v>44862</v>
      </c>
      <c r="H12" s="31">
        <v>44863</v>
      </c>
    </row>
    <row r="13" spans="1:8" s="6" customFormat="1" ht="58" customHeight="1">
      <c r="B13" s="35"/>
      <c r="C13" s="35"/>
      <c r="D13" s="35"/>
      <c r="E13" s="35"/>
      <c r="F13" s="35"/>
      <c r="G13" s="35"/>
      <c r="H13" s="35"/>
    </row>
    <row r="14" spans="1:8" s="6" customFormat="1" ht="19.5" customHeight="1">
      <c r="B14" s="13">
        <f t="array" ref="B14:C14">日にち+DATE(スケジュール,10,1)-WEEKDAY(DATE(スケジュール,10,1),(週="月曜日")+1)+36</f>
        <v>44864</v>
      </c>
      <c r="C14" s="13">
        <v>44865</v>
      </c>
      <c r="D14" s="136" t="s">
        <v>0</v>
      </c>
      <c r="E14" s="137"/>
      <c r="F14" s="137"/>
      <c r="G14" s="137"/>
      <c r="H14" s="137"/>
    </row>
    <row r="15" spans="1:8" s="6" customFormat="1" ht="58" customHeight="1">
      <c r="B15" s="36"/>
      <c r="C15" s="36"/>
      <c r="D15" s="136"/>
      <c r="E15" s="137"/>
      <c r="F15" s="137"/>
      <c r="G15" s="137"/>
      <c r="H15" s="137"/>
    </row>
  </sheetData>
  <sheetProtection algorithmName="SHA-512" hashValue="ak7bGGV5T+aqKVOdTd60XOdpubYhjwAMm3ZTYYYv6k/WnFgk/30uOBxcOGBZ1voXUlIQ5JIxjYyhu7y2GRzt5Q==" saltValue="fnU2EfTibvMd/GrxyiGrZQ==" spinCount="100000" sheet="1" objects="1" scenarios="1"/>
  <mergeCells count="5">
    <mergeCell ref="D14:D15"/>
    <mergeCell ref="E14:H15"/>
    <mergeCell ref="B1:C2"/>
    <mergeCell ref="E1:H1"/>
    <mergeCell ref="E2:H2"/>
  </mergeCells>
  <phoneticPr fontId="28"/>
  <conditionalFormatting sqref="B12:H12 B14:C14">
    <cfRule type="expression" dxfId="11" priority="2">
      <formula>AND(DAY(B12)&gt;=1,DAY(B12)&lt;=15)</formula>
    </cfRule>
  </conditionalFormatting>
  <conditionalFormatting sqref="B4:G4">
    <cfRule type="expression" dxfId="10"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5EEEB699-B0AC-4F1E-97B6-CA684CBB3D0B}"/>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0BD41DE1-2F59-4DAF-A831-8516262CAFAF}"/>
    <dataValidation allowBlank="1" showInputMessage="1" showErrorMessage="1" prompt="この行と行 6、8、10、12、14 は、上のセルのカレンダー日に関連する毎日のメモを入力するためのセルです" sqref="B5" xr:uid="{92D9B7C1-9EE5-4F2B-A775-8010710C5EFC}"/>
    <dataValidation allowBlank="1" showInputMessage="1" showErrorMessage="1" prompt="このセルにメモを入力します" sqref="E14:H15" xr:uid="{E0B7BABE-0A2F-4501-8957-DE50C2D78A11}"/>
    <dataValidation allowBlank="1" showInputMessage="1" showErrorMessage="1" prompt="右側のセルにメモを入力します" sqref="D14:D15" xr:uid="{76A8A5DB-97A9-4468-8BAC-354D0573751C}"/>
    <dataValidation allowBlank="1" showInputMessage="1" showErrorMessage="1" prompt="10 月の月間カレンダー" sqref="A2" xr:uid="{A6052B80-CA48-4BBE-AF12-27C0B35EA04B}"/>
    <dataValidation allowBlank="1" showInputMessage="1" showErrorMessage="1" prompt="曜日は自動的に決定されます" sqref="C3:H3" xr:uid="{B849B665-0D23-4B74-A3D4-29CA73B0E9AC}"/>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EC12CD91-D466-4AB6-B893-9EB209B16EA3}"/>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6DE58578-6E10-4F14-981D-08F3F3DE7F3F}"/>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3B17-2D27-4DAB-B7AB-0614366E9C0C}">
  <sheetPr>
    <tabColor theme="2" tint="-0.749992370372631"/>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1" width="8.85546875" style="6"/>
    <col min="12" max="16384" width="8.85546875" style="12"/>
  </cols>
  <sheetData>
    <row r="1" spans="1:8" ht="57.75" customHeight="1" thickBot="1">
      <c r="B1" s="138" t="str">
        <f>スケジュール&amp;" 年"&amp;" 11 月"</f>
        <v>2022 年 11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'!P35</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日にち+DATE(スケジュール,11,1)-WEEKDAY(DATE(スケジュール,11,1),(週="月曜日")+1)+1</f>
        <v>44864</v>
      </c>
      <c r="C4" s="31">
        <v>44865</v>
      </c>
      <c r="D4" s="31">
        <v>44866</v>
      </c>
      <c r="E4" s="31">
        <v>44867</v>
      </c>
      <c r="F4" s="31">
        <v>44868</v>
      </c>
      <c r="G4" s="31">
        <v>44869</v>
      </c>
      <c r="H4" s="31">
        <v>44870</v>
      </c>
    </row>
    <row r="5" spans="1:8" s="6" customFormat="1" ht="58" customHeight="1">
      <c r="B5" s="35"/>
      <c r="C5" s="35"/>
      <c r="D5" s="35"/>
      <c r="E5" s="35"/>
      <c r="F5" s="35"/>
      <c r="G5" s="35"/>
      <c r="H5" s="35"/>
    </row>
    <row r="6" spans="1:8" s="6" customFormat="1" ht="19.5" customHeight="1">
      <c r="B6" s="13">
        <f t="array" ref="B6:H6">日にち+DATE(スケジュール,11,1)-WEEKDAY(DATE(スケジュール,11,1),(週="月曜日")+1)+8</f>
        <v>44871</v>
      </c>
      <c r="C6" s="13">
        <v>44872</v>
      </c>
      <c r="D6" s="13">
        <v>44873</v>
      </c>
      <c r="E6" s="13">
        <v>44874</v>
      </c>
      <c r="F6" s="13">
        <v>44875</v>
      </c>
      <c r="G6" s="13">
        <v>44876</v>
      </c>
      <c r="H6" s="13">
        <v>44877</v>
      </c>
    </row>
    <row r="7" spans="1:8" s="6" customFormat="1" ht="58" customHeight="1">
      <c r="B7" s="36"/>
      <c r="C7" s="36"/>
      <c r="D7" s="36"/>
      <c r="E7" s="36"/>
      <c r="F7" s="36"/>
      <c r="G7" s="36"/>
      <c r="H7" s="36"/>
    </row>
    <row r="8" spans="1:8" s="6" customFormat="1" ht="19.5" customHeight="1">
      <c r="B8" s="31">
        <f t="array" ref="B8:H8">日にち+DATE(スケジュール,11,1)-WEEKDAY(DATE(スケジュール,11,1),(週="月曜日")+1)+15</f>
        <v>44878</v>
      </c>
      <c r="C8" s="31">
        <v>44879</v>
      </c>
      <c r="D8" s="31">
        <v>44880</v>
      </c>
      <c r="E8" s="31">
        <v>44881</v>
      </c>
      <c r="F8" s="31">
        <v>44882</v>
      </c>
      <c r="G8" s="31">
        <v>44883</v>
      </c>
      <c r="H8" s="31">
        <v>44884</v>
      </c>
    </row>
    <row r="9" spans="1:8" s="6" customFormat="1" ht="58" customHeight="1">
      <c r="B9" s="35"/>
      <c r="C9" s="35"/>
      <c r="D9" s="35"/>
      <c r="E9" s="35"/>
      <c r="F9" s="35"/>
      <c r="G9" s="35"/>
      <c r="H9" s="35"/>
    </row>
    <row r="10" spans="1:8" s="6" customFormat="1" ht="19.5" customHeight="1">
      <c r="B10" s="13">
        <f t="array" ref="B10:H10">日にち+DATE(スケジュール,11,1)-WEEKDAY(DATE(スケジュール,11,1),(週="月曜日")+1)+22</f>
        <v>44885</v>
      </c>
      <c r="C10" s="13">
        <v>44886</v>
      </c>
      <c r="D10" s="13">
        <v>44887</v>
      </c>
      <c r="E10" s="13">
        <v>44888</v>
      </c>
      <c r="F10" s="13">
        <v>44889</v>
      </c>
      <c r="G10" s="13">
        <v>44890</v>
      </c>
      <c r="H10" s="13">
        <v>44891</v>
      </c>
    </row>
    <row r="11" spans="1:8" s="6" customFormat="1" ht="58" customHeight="1">
      <c r="B11" s="36"/>
      <c r="C11" s="36"/>
      <c r="D11" s="36"/>
      <c r="E11" s="36"/>
      <c r="F11" s="36"/>
      <c r="G11" s="36"/>
      <c r="H11" s="36"/>
    </row>
    <row r="12" spans="1:8" s="6" customFormat="1" ht="19.5" customHeight="1">
      <c r="B12" s="31">
        <f t="array" ref="B12:H12">日にち+DATE(スケジュール,11,1)-WEEKDAY(DATE(スケジュール,11,1),(週="月曜日")+1)+29</f>
        <v>44892</v>
      </c>
      <c r="C12" s="31">
        <v>44893</v>
      </c>
      <c r="D12" s="31">
        <v>44894</v>
      </c>
      <c r="E12" s="31">
        <v>44895</v>
      </c>
      <c r="F12" s="31">
        <v>44896</v>
      </c>
      <c r="G12" s="31">
        <v>44897</v>
      </c>
      <c r="H12" s="31">
        <v>44898</v>
      </c>
    </row>
    <row r="13" spans="1:8" s="6" customFormat="1" ht="58" customHeight="1">
      <c r="B13" s="35"/>
      <c r="C13" s="35"/>
      <c r="D13" s="35"/>
      <c r="E13" s="35"/>
      <c r="F13" s="35"/>
      <c r="G13" s="35"/>
      <c r="H13" s="35"/>
    </row>
    <row r="14" spans="1:8" s="6" customFormat="1" ht="19.5" customHeight="1">
      <c r="B14" s="13">
        <f t="array" ref="B14:C14">日にち+DATE(スケジュール,11,1)-WEEKDAY(DATE(スケジュール,11,1),(週="月曜日")+1)+36</f>
        <v>44899</v>
      </c>
      <c r="C14" s="13">
        <v>44900</v>
      </c>
      <c r="D14" s="136" t="s">
        <v>0</v>
      </c>
      <c r="E14" s="137"/>
      <c r="F14" s="137"/>
      <c r="G14" s="137"/>
      <c r="H14" s="137"/>
    </row>
    <row r="15" spans="1:8" s="6" customFormat="1" ht="58" customHeight="1">
      <c r="B15" s="36"/>
      <c r="C15" s="36"/>
      <c r="D15" s="136"/>
      <c r="E15" s="137"/>
      <c r="F15" s="137"/>
      <c r="G15" s="137"/>
      <c r="H15" s="137"/>
    </row>
  </sheetData>
  <sheetProtection algorithmName="SHA-512" hashValue="hQakZvYLsePk6RwBYs3oqaPClz5a2NJCieSndSh5uiT1c7KCS+D7wdC8VLqf91/9Iez6MvcmFqECWODN0W4APA==" saltValue="GuFhKRWQcAkv6JThgWPxTQ==" spinCount="100000" sheet="1" objects="1" scenarios="1"/>
  <mergeCells count="5">
    <mergeCell ref="D14:D15"/>
    <mergeCell ref="E14:H15"/>
    <mergeCell ref="B1:C2"/>
    <mergeCell ref="E1:H1"/>
    <mergeCell ref="E2:H2"/>
  </mergeCells>
  <phoneticPr fontId="28"/>
  <conditionalFormatting sqref="B12:H12 B14:C14">
    <cfRule type="expression" dxfId="9" priority="2">
      <formula>AND(DAY(B12)&gt;=1,DAY(B12)&lt;=15)</formula>
    </cfRule>
  </conditionalFormatting>
  <conditionalFormatting sqref="B4:G4">
    <cfRule type="expression" dxfId="8"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D32E2EC2-E878-4EDA-85E4-35E076876066}"/>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36865ADB-C9CD-4A19-9CDA-B5C656140AEF}"/>
    <dataValidation allowBlank="1" showInputMessage="1" showErrorMessage="1" prompt="この行と行 6、8、10、12、14 は、上のセルのカレンダー日に関連する毎日のメモを入力するためのセルです" sqref="B5" xr:uid="{4D77EDD9-7CD4-421E-A6D9-D797813EA637}"/>
    <dataValidation allowBlank="1" showInputMessage="1" showErrorMessage="1" prompt="このセルにメモを入力します" sqref="E14:H15" xr:uid="{659F1665-4E6F-4C66-8718-5569FD08EA6E}"/>
    <dataValidation allowBlank="1" showInputMessage="1" showErrorMessage="1" prompt="右側のセルにメモを入力します" sqref="D14:D15" xr:uid="{BDCABE4A-0065-40C5-A432-464EA122A8AC}"/>
    <dataValidation allowBlank="1" showInputMessage="1" showErrorMessage="1" prompt="11 月の月間カレンダー" sqref="A2" xr:uid="{7EAF9E5C-6462-4B8E-984D-5D90A66617C5}"/>
    <dataValidation allowBlank="1" showInputMessage="1" showErrorMessage="1" prompt="曜日は自動的に決定されます" sqref="C3:H3" xr:uid="{32F1415E-DA03-4EAF-B226-0C3A44E22377}"/>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8EC086FC-51D8-44DF-82CE-B14B18EB1492}"/>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12568F35-8CE2-446A-A4B6-68DC978E50F8}"/>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5043-A6A1-45BE-9BCB-9BC6B402057E}">
  <sheetPr>
    <tabColor theme="3" tint="0.39997558519241921"/>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1" width="8.85546875" style="6"/>
    <col min="12" max="16384" width="8.85546875" style="12"/>
  </cols>
  <sheetData>
    <row r="1" spans="1:8" ht="56.75" customHeight="1" thickBot="1">
      <c r="B1" s="138" t="str">
        <f>スケジュール&amp;" 年"&amp;" 12 月"</f>
        <v>2022 年 12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'!D54</f>
        <v>0</v>
      </c>
      <c r="F2" s="146"/>
      <c r="G2" s="146"/>
      <c r="H2" s="147"/>
    </row>
    <row r="3" spans="1:8" s="14" customFormat="1" ht="21.75" customHeight="1" thickBot="1">
      <c r="A3" s="6"/>
      <c r="B3" s="4" t="str">
        <f>IF(週="日曜日",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日にち+DATE(スケジュール,12,1)-WEEKDAY(DATE(スケジュール,12,1),(週="月曜日")+1)+1</f>
        <v>44892</v>
      </c>
      <c r="C4" s="31">
        <v>44893</v>
      </c>
      <c r="D4" s="31">
        <v>44894</v>
      </c>
      <c r="E4" s="31">
        <v>44895</v>
      </c>
      <c r="F4" s="31">
        <v>44896</v>
      </c>
      <c r="G4" s="31">
        <v>44897</v>
      </c>
      <c r="H4" s="31">
        <v>44898</v>
      </c>
    </row>
    <row r="5" spans="1:8" s="6" customFormat="1" ht="58" customHeight="1">
      <c r="B5" s="35"/>
      <c r="C5" s="35"/>
      <c r="D5" s="35"/>
      <c r="E5" s="35"/>
      <c r="F5" s="35"/>
      <c r="G5" s="35"/>
      <c r="H5" s="35"/>
    </row>
    <row r="6" spans="1:8" s="6" customFormat="1" ht="19.5" customHeight="1">
      <c r="B6" s="13">
        <f t="array" ref="B6:H6">日にち+DATE(スケジュール,12,1)-WEEKDAY(DATE(スケジュール,12,1),(週="月曜日")+1)+8</f>
        <v>44899</v>
      </c>
      <c r="C6" s="13">
        <v>44900</v>
      </c>
      <c r="D6" s="13">
        <v>44901</v>
      </c>
      <c r="E6" s="13">
        <v>44902</v>
      </c>
      <c r="F6" s="13">
        <v>44903</v>
      </c>
      <c r="G6" s="13">
        <v>44904</v>
      </c>
      <c r="H6" s="13">
        <v>44905</v>
      </c>
    </row>
    <row r="7" spans="1:8" s="6" customFormat="1" ht="58" customHeight="1">
      <c r="B7" s="36"/>
      <c r="C7" s="36"/>
      <c r="D7" s="36"/>
      <c r="E7" s="36"/>
      <c r="F7" s="36"/>
      <c r="G7" s="36"/>
      <c r="H7" s="36"/>
    </row>
    <row r="8" spans="1:8" s="6" customFormat="1" ht="19.5" customHeight="1">
      <c r="B8" s="31">
        <f t="array" ref="B8:H8">日にち+DATE(スケジュール,12,1)-WEEKDAY(DATE(スケジュール,12,1),(週="月曜日")+1)+15</f>
        <v>44906</v>
      </c>
      <c r="C8" s="31">
        <v>44907</v>
      </c>
      <c r="D8" s="31">
        <v>44908</v>
      </c>
      <c r="E8" s="31">
        <v>44909</v>
      </c>
      <c r="F8" s="31">
        <v>44910</v>
      </c>
      <c r="G8" s="31">
        <v>44911</v>
      </c>
      <c r="H8" s="31">
        <v>44912</v>
      </c>
    </row>
    <row r="9" spans="1:8" s="6" customFormat="1" ht="58" customHeight="1">
      <c r="B9" s="35"/>
      <c r="C9" s="35"/>
      <c r="D9" s="35"/>
      <c r="E9" s="35"/>
      <c r="F9" s="35"/>
      <c r="G9" s="35"/>
      <c r="H9" s="35"/>
    </row>
    <row r="10" spans="1:8" s="6" customFormat="1" ht="19.5" customHeight="1">
      <c r="B10" s="13">
        <f t="array" ref="B10:H10">日にち+DATE(スケジュール,12,1)-WEEKDAY(DATE(スケジュール,12,1),(週="月曜日")+1)+22</f>
        <v>44913</v>
      </c>
      <c r="C10" s="13">
        <v>44914</v>
      </c>
      <c r="D10" s="13">
        <v>44915</v>
      </c>
      <c r="E10" s="13">
        <v>44916</v>
      </c>
      <c r="F10" s="13">
        <v>44917</v>
      </c>
      <c r="G10" s="13">
        <v>44918</v>
      </c>
      <c r="H10" s="13">
        <v>44919</v>
      </c>
    </row>
    <row r="11" spans="1:8" s="6" customFormat="1" ht="58" customHeight="1">
      <c r="B11" s="36"/>
      <c r="C11" s="36"/>
      <c r="D11" s="36"/>
      <c r="E11" s="36"/>
      <c r="F11" s="36"/>
      <c r="G11" s="36"/>
      <c r="H11" s="36"/>
    </row>
    <row r="12" spans="1:8" s="6" customFormat="1" ht="19.5" customHeight="1">
      <c r="B12" s="31">
        <f t="array" ref="B12:H12">日にち+DATE(スケジュール,12,1)-WEEKDAY(DATE(スケジュール,12,1),(週="月曜日")+1)+29</f>
        <v>44920</v>
      </c>
      <c r="C12" s="31">
        <v>44921</v>
      </c>
      <c r="D12" s="31">
        <v>44922</v>
      </c>
      <c r="E12" s="31">
        <v>44923</v>
      </c>
      <c r="F12" s="31">
        <v>44924</v>
      </c>
      <c r="G12" s="31">
        <v>44925</v>
      </c>
      <c r="H12" s="31">
        <v>44926</v>
      </c>
    </row>
    <row r="13" spans="1:8" s="6" customFormat="1" ht="58" customHeight="1">
      <c r="B13" s="35"/>
      <c r="C13" s="35"/>
      <c r="D13" s="35"/>
      <c r="E13" s="35"/>
      <c r="F13" s="35"/>
      <c r="G13" s="35"/>
      <c r="H13" s="35"/>
    </row>
    <row r="14" spans="1:8" s="6" customFormat="1" ht="19.5" customHeight="1">
      <c r="B14" s="13">
        <f t="array" ref="B14:C14">日にち+DATE(スケジュール,12,1)-WEEKDAY(DATE(スケジュール,12,1),(週="月曜日")+1)+36</f>
        <v>44927</v>
      </c>
      <c r="C14" s="13">
        <v>44928</v>
      </c>
      <c r="D14" s="136" t="s">
        <v>0</v>
      </c>
      <c r="E14" s="137"/>
      <c r="F14" s="137"/>
      <c r="G14" s="137"/>
      <c r="H14" s="137"/>
    </row>
    <row r="15" spans="1:8" s="6" customFormat="1" ht="58" customHeight="1">
      <c r="B15" s="36"/>
      <c r="C15" s="36"/>
      <c r="D15" s="136"/>
      <c r="E15" s="137"/>
      <c r="F15" s="137"/>
      <c r="G15" s="137"/>
      <c r="H15" s="137"/>
    </row>
  </sheetData>
  <sheetProtection algorithmName="SHA-512" hashValue="r5sn4DoYrDDkAcJmcW37qryGp9Nl/NcrL45+OEtLqLPwe9bpe2RDChgYUA9ABTZH087zwKf5wIo3MuW8kRBKKg==" saltValue="K7u0IQTiVvw7PtDDXeKhHA==" spinCount="100000" sheet="1" objects="1" scenarios="1"/>
  <mergeCells count="5">
    <mergeCell ref="D14:D15"/>
    <mergeCell ref="E14:H15"/>
    <mergeCell ref="B1:C2"/>
    <mergeCell ref="E1:H1"/>
    <mergeCell ref="E2:H2"/>
  </mergeCells>
  <phoneticPr fontId="28"/>
  <conditionalFormatting sqref="B12:H12 B14:C14">
    <cfRule type="expression" dxfId="7" priority="2">
      <formula>AND(DAY(B12)&gt;=1,DAY(B12)&lt;=15)</formula>
    </cfRule>
  </conditionalFormatting>
  <conditionalFormatting sqref="B4:G4">
    <cfRule type="expression" dxfId="6"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66D9700C-4F9D-45B2-AF2C-A299FF7929D7}"/>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017A1CD5-562B-4079-AC5F-D82893AC2ADB}"/>
    <dataValidation allowBlank="1" showInputMessage="1" showErrorMessage="1" prompt="この行と行 6、8、10、12、14 は、上のセルのカレンダー日に関連する毎日のメモを入力するためのセルです" sqref="B5" xr:uid="{B5A03771-F327-457B-BF8B-B9FD129E96FE}"/>
    <dataValidation allowBlank="1" showInputMessage="1" showErrorMessage="1" prompt="このセルにメモを入力します" sqref="E14:H15" xr:uid="{CEDB26D3-62D7-4C0A-AD43-AB6C41CF7534}"/>
    <dataValidation allowBlank="1" showInputMessage="1" showErrorMessage="1" prompt="右側のセルにメモを入力します" sqref="D14:D15" xr:uid="{50DFA6F0-F1D5-4EEA-BDB7-909F50DA927C}"/>
    <dataValidation allowBlank="1" showInputMessage="1" showErrorMessage="1" prompt="12 月の月間カレンダー" sqref="A2" xr:uid="{0A586DC3-2991-48AB-A3B5-8BBE39F06F36}"/>
    <dataValidation allowBlank="1" showInputMessage="1" showErrorMessage="1" prompt="曜日は自動的に決定されます" sqref="C3:H3" xr:uid="{996444C2-18FA-4E04-9F5D-C9CFF573BCCD}"/>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A6804D06-6E01-491B-BC62-F4A23F159A59}"/>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8666A608-B92C-47B7-9981-EAB8A760845B}"/>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A8E0-7B2E-4998-9234-7E14CDDD5466}">
  <sheetPr>
    <tabColor theme="4" tint="-0.499984740745262"/>
    <pageSetUpPr autoPageBreaks="0" fitToPage="1"/>
  </sheetPr>
  <dimension ref="A1:K15"/>
  <sheetViews>
    <sheetView showGridLines="0" zoomScaleNormal="10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5.7109375" style="6" customWidth="1"/>
    <col min="11" max="11" width="13.7109375" style="6" customWidth="1"/>
    <col min="12" max="16384" width="8.85546875" style="12"/>
  </cols>
  <sheetData>
    <row r="1" spans="1:11" ht="53" customHeight="1" thickBot="1">
      <c r="B1" s="138" t="str">
        <f>カレンダー&amp;" 年"&amp;" 1 月"</f>
        <v>2023 年 1 月</v>
      </c>
      <c r="C1" s="138"/>
      <c r="D1" s="34" t="s">
        <v>18</v>
      </c>
      <c r="E1" s="139" t="str">
        <f>'プランシート  '!B38</f>
        <v>※ここに記入すると各月のシートに反映されます。</v>
      </c>
      <c r="F1" s="140"/>
      <c r="G1" s="140"/>
      <c r="H1" s="141"/>
    </row>
    <row r="2" spans="1:11" s="1" customFormat="1" ht="60" customHeight="1">
      <c r="A2" s="6"/>
      <c r="B2" s="138"/>
      <c r="C2" s="138"/>
      <c r="D2" s="33" t="s">
        <v>13</v>
      </c>
      <c r="E2" s="145">
        <f>'プランシート  '!H54</f>
        <v>0</v>
      </c>
      <c r="F2" s="146"/>
      <c r="G2" s="146"/>
      <c r="H2" s="147"/>
      <c r="J2" s="135" t="s">
        <v>1</v>
      </c>
      <c r="K2" s="135"/>
    </row>
    <row r="3" spans="1:11" s="10" customFormat="1" ht="21.75" customHeight="1" thickBot="1">
      <c r="A3" s="6"/>
      <c r="B3" s="4" t="str">
        <f>始まり</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c r="I3" s="8"/>
      <c r="J3" s="7" t="s">
        <v>2</v>
      </c>
      <c r="K3" s="5">
        <v>2023</v>
      </c>
    </row>
    <row r="4" spans="1:11" s="11" customFormat="1" ht="19.5" customHeight="1">
      <c r="A4" s="6"/>
      <c r="B4" s="31">
        <f t="array" ref="B4:H4">日程+DATE(カレンダー,1,1)-WEEKDAY(DATE(カレンダー,1,1),(始まり="月曜日")+1)+1</f>
        <v>44927</v>
      </c>
      <c r="C4" s="31">
        <v>44928</v>
      </c>
      <c r="D4" s="31">
        <v>44929</v>
      </c>
      <c r="E4" s="31">
        <v>44930</v>
      </c>
      <c r="F4" s="31">
        <v>44931</v>
      </c>
      <c r="G4" s="31">
        <v>44932</v>
      </c>
      <c r="H4" s="31">
        <v>44933</v>
      </c>
      <c r="I4" s="2"/>
      <c r="J4" s="7" t="s">
        <v>3</v>
      </c>
      <c r="K4" s="5" t="s">
        <v>4</v>
      </c>
    </row>
    <row r="5" spans="1:11" ht="58" customHeight="1">
      <c r="B5" s="35"/>
      <c r="C5" s="35"/>
      <c r="D5" s="35"/>
      <c r="E5" s="35"/>
      <c r="F5" s="35"/>
      <c r="G5" s="35"/>
      <c r="H5" s="35"/>
      <c r="J5" s="9"/>
    </row>
    <row r="6" spans="1:11" s="11" customFormat="1" ht="19.5" customHeight="1">
      <c r="A6" s="6"/>
      <c r="B6" s="32">
        <f t="array" ref="B6:H6">日程+DATE(カレンダー,1,1)-WEEKDAY(DATE(カレンダー,1,1),(始まり="月曜日")+1)+8</f>
        <v>44934</v>
      </c>
      <c r="C6" s="32">
        <v>44935</v>
      </c>
      <c r="D6" s="32">
        <v>44936</v>
      </c>
      <c r="E6" s="32">
        <v>44937</v>
      </c>
      <c r="F6" s="32">
        <v>44938</v>
      </c>
      <c r="G6" s="32">
        <v>44939</v>
      </c>
      <c r="H6" s="32">
        <v>44940</v>
      </c>
      <c r="I6" s="2"/>
      <c r="J6" s="2"/>
      <c r="K6" s="2"/>
    </row>
    <row r="7" spans="1:11" ht="58" customHeight="1">
      <c r="B7" s="36"/>
      <c r="C7" s="36"/>
      <c r="D7" s="36"/>
      <c r="E7" s="36"/>
      <c r="F7" s="36"/>
      <c r="G7" s="36"/>
      <c r="H7" s="36"/>
      <c r="J7" s="3"/>
    </row>
    <row r="8" spans="1:11" s="11" customFormat="1" ht="19.5" customHeight="1">
      <c r="A8" s="6"/>
      <c r="B8" s="31">
        <f t="array" ref="B8:H8">日程+DATE(カレンダー,1,1)-WEEKDAY(DATE(カレンダー,1,1),(始まり="月曜日")+1)+15</f>
        <v>44941</v>
      </c>
      <c r="C8" s="31">
        <v>44942</v>
      </c>
      <c r="D8" s="31">
        <v>44943</v>
      </c>
      <c r="E8" s="31">
        <v>44944</v>
      </c>
      <c r="F8" s="31">
        <v>44945</v>
      </c>
      <c r="G8" s="31">
        <v>44946</v>
      </c>
      <c r="H8" s="31">
        <v>44947</v>
      </c>
      <c r="I8" s="2"/>
      <c r="J8" s="3"/>
      <c r="K8" s="2"/>
    </row>
    <row r="9" spans="1:11" ht="58" customHeight="1">
      <c r="B9" s="35"/>
      <c r="C9" s="35"/>
      <c r="D9" s="35"/>
      <c r="E9" s="35"/>
      <c r="F9" s="35"/>
      <c r="G9" s="35"/>
      <c r="H9" s="35"/>
    </row>
    <row r="10" spans="1:11" s="11" customFormat="1" ht="19.5" customHeight="1">
      <c r="A10" s="6"/>
      <c r="B10" s="32">
        <f t="array" ref="B10:H10">日程+DATE(カレンダー,1,1)-WEEKDAY(DATE(カレンダー,1,1),(始まり="月曜日")+1)+22</f>
        <v>44948</v>
      </c>
      <c r="C10" s="32">
        <v>44949</v>
      </c>
      <c r="D10" s="32">
        <v>44950</v>
      </c>
      <c r="E10" s="32">
        <v>44951</v>
      </c>
      <c r="F10" s="32">
        <v>44952</v>
      </c>
      <c r="G10" s="32">
        <v>44953</v>
      </c>
      <c r="H10" s="32">
        <v>44954</v>
      </c>
      <c r="I10" s="2"/>
      <c r="J10" s="2"/>
      <c r="K10" s="2"/>
    </row>
    <row r="11" spans="1:11" ht="58" customHeight="1">
      <c r="B11" s="36"/>
      <c r="C11" s="36"/>
      <c r="D11" s="36"/>
      <c r="E11" s="36"/>
      <c r="F11" s="36"/>
      <c r="G11" s="36"/>
      <c r="H11" s="36"/>
    </row>
    <row r="12" spans="1:11" s="11" customFormat="1" ht="19.5" customHeight="1">
      <c r="A12" s="6"/>
      <c r="B12" s="31">
        <f t="array" ref="B12:H12">日程+DATE(カレンダー,1,1)-WEEKDAY(DATE(カレンダー,1,1),(始まり="月曜日")+1)+29</f>
        <v>44955</v>
      </c>
      <c r="C12" s="31">
        <v>44956</v>
      </c>
      <c r="D12" s="31">
        <v>44957</v>
      </c>
      <c r="E12" s="31">
        <v>44958</v>
      </c>
      <c r="F12" s="31">
        <v>44959</v>
      </c>
      <c r="G12" s="31">
        <v>44960</v>
      </c>
      <c r="H12" s="31">
        <v>44961</v>
      </c>
      <c r="I12" s="2"/>
      <c r="J12" s="2"/>
      <c r="K12" s="2"/>
    </row>
    <row r="13" spans="1:11" ht="58" customHeight="1">
      <c r="B13" s="35"/>
      <c r="C13" s="35"/>
      <c r="D13" s="35"/>
      <c r="E13" s="35"/>
      <c r="F13" s="35"/>
      <c r="G13" s="35"/>
      <c r="H13" s="35"/>
    </row>
    <row r="14" spans="1:11" s="11" customFormat="1" ht="19.5" customHeight="1">
      <c r="A14" s="6"/>
      <c r="B14" s="32">
        <f t="array" ref="B14:C14">日程+DATE(カレンダー,1,1)-WEEKDAY(DATE(カレンダー,1,1),(始まり="月曜日")+1)+36</f>
        <v>44962</v>
      </c>
      <c r="C14" s="32">
        <v>44963</v>
      </c>
      <c r="D14" s="136" t="s">
        <v>0</v>
      </c>
      <c r="E14" s="137"/>
      <c r="F14" s="137"/>
      <c r="G14" s="137"/>
      <c r="H14" s="137"/>
      <c r="I14" s="2"/>
      <c r="J14" s="2"/>
      <c r="K14" s="2"/>
    </row>
    <row r="15" spans="1:11" ht="58" customHeight="1">
      <c r="B15" s="36"/>
      <c r="C15" s="36"/>
      <c r="D15" s="136"/>
      <c r="E15" s="137"/>
      <c r="F15" s="137"/>
      <c r="G15" s="137"/>
      <c r="H15" s="137"/>
    </row>
  </sheetData>
  <sheetProtection algorithmName="SHA-512" hashValue="PlbWZIRF46ZGWhW9EQyJoxKrvYtsF0vX3yNhaQ3LV1wo+XDwu5q2zw2jzLakV003BQ79AFNeE0zCeJkfzrYRFw==" saltValue="l/SVrCcH2eHvPirWLle6hw==" spinCount="100000" sheet="1" objects="1" scenarios="1"/>
  <mergeCells count="6">
    <mergeCell ref="B1:C2"/>
    <mergeCell ref="J2:K2"/>
    <mergeCell ref="D14:D15"/>
    <mergeCell ref="E14:H15"/>
    <mergeCell ref="E1:H1"/>
    <mergeCell ref="E2:H2"/>
  </mergeCells>
  <phoneticPr fontId="28"/>
  <conditionalFormatting sqref="B12:H12 B14:C14">
    <cfRule type="expression" dxfId="5" priority="2">
      <formula>AND(DAY(B12)&gt;=1,DAY(B12)&lt;=15)</formula>
    </cfRule>
  </conditionalFormatting>
  <conditionalFormatting sqref="B4:G4">
    <cfRule type="expression" dxfId="4" priority="1">
      <formula>DAY(B4)&gt;8</formula>
    </cfRule>
  </conditionalFormatting>
  <dataValidations count="13">
    <dataValidation allowBlank="1" showInputMessage="1" showErrorMessage="1" prompt="この行と行 5、7、9、11、13 には、週のカレンダー日が含まれます。このセルの数字が 1 でない場合は、前の月の日付ということです。セル E13 にメモを入力します" sqref="B4" xr:uid="{9D87D4E0-E9F5-47E7-B1AD-F657A38F4FAD}"/>
    <dataValidation allowBlank="1" showInputMessage="1" showErrorMessage="1" prompt="右のセルにメモを入力します" sqref="D14:D15" xr:uid="{E8E54E92-C69F-4F8F-A5BE-08011571C906}"/>
    <dataValidation allowBlank="1" showInputMessage="1" showErrorMessage="1" prompt="このセルにメモを入力します" sqref="E14:H15" xr:uid="{8C5105F4-F703-4A3A-91B5-7BAC9A414FF1}"/>
    <dataValidation allowBlank="1" showInputMessage="1" showErrorMessage="1" prompt="この行と行 6、8、10、12、14 は、上のセルのカレンダー日に関連する毎日のメモを入力するためのセルです" sqref="B5" xr:uid="{12C10FD4-75E2-40E2-A097-0B48EBC89125}"/>
    <dataValidation allowBlank="1" showInputMessage="1" showErrorMessage="1" prompt="曜日は自動的に決定されます" sqref="C3:H3" xr:uid="{79A909BC-EB68-43E7-9F1F-2E7B3DA29FAB}"/>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B1" xr:uid="{F567B3FA-249B-4D89-B429-058FCB94C6AF}"/>
    <dataValidation allowBlank="1" showInputMessage="1" showErrorMessage="1" prompt="この行には、このカレンダーの曜日名が含まれます。このセルには、週の最初の曜日が含まれます。週の最初の曜日を変更するには、このワークシートのセル K3 に新しい曜日を入力します" sqref="B3" xr:uid="{A5C4C83B-26A5-4BB4-9438-0999FE5E4DC9}"/>
    <dataValidation allowBlank="1" showInputMessage="1" showErrorMessage="1" prompt="このセルに年を入力します" sqref="K3" xr:uid="{A5D47470-0F45-406F-812D-6185856C5A4C}"/>
    <dataValidation allowBlank="1" showInputMessage="1" showErrorMessage="1" prompt="右側のセルで週の最初の曜日を選びます" sqref="J4" xr:uid="{0A2FD492-7F11-44EA-A25A-6AD950B893E9}"/>
    <dataValidation allowBlank="1" showInputMessage="1" showErrorMessage="1" prompt="右のセルに年を入力します" sqref="J3" xr:uid="{4E892697-6F48-4A4D-B5A6-25BA29D8ED16}"/>
    <dataValidation allowBlank="1" showInputMessage="1" showErrorMessage="1" prompt="年を入力し、下のセルでカレンダーの最初の日を選択します。これらのカレンダー設定用のセルは印刷されません。" sqref="J2:K2" xr:uid="{28E0DB05-A2E4-49B8-8762-E7A6F065AA4B}"/>
    <dataValidation allowBlank="1" showInputMessage="1" showErrorMessage="1" prompt="このブックでは、カスタムの 1 か月カレンダーを作成します。この 1 月のワークシートを使って、すべての月の年および週の最初の曜日をカスタマイズします。各月は、個別のワークシート上にあります" sqref="A2" xr:uid="{5504D829-0D43-419B-A5BD-D454E22B916E}"/>
    <dataValidation type="list" errorStyle="warning" allowBlank="1" showInputMessage="1" showErrorMessage="1" error="リストから曜日を選びます。[キャンセル] を選択し、Alt キーを押しながら下矢印キーを押して、ドロップダウン リストから曜日を選びます。" prompt="このセルで、週の最初の曜日を選択します。Alt + 下矢印キーを押してドロップダウン リストを開きます。下矢印キーで移動し、Enter キーを押して選択します。" sqref="K4" xr:uid="{4C7860BA-8127-46F1-9780-53DB141D3EBE}">
      <formula1>"日曜日,月曜日"</formula1>
    </dataValidation>
  </dataValidations>
  <printOptions horizontalCentered="1" verticalCentered="1"/>
  <pageMargins left="0.7" right="0.7" top="0.75" bottom="0.75" header="0.3" footer="0.3"/>
  <pageSetup paperSize="9" orientation="landscape" r:id="rId1"/>
  <headerFooter differentFirst="1"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D6A93-3A8A-4DF6-8DA9-6F753EB7D0D0}">
  <sheetPr>
    <tabColor theme="4" tint="-0.249977111117893"/>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11" ht="53.25" customHeight="1" thickBot="1">
      <c r="B1" s="138" t="str">
        <f>カレンダー&amp;" 年"&amp;" 2 月"</f>
        <v>2023 年 2 月</v>
      </c>
      <c r="C1" s="138"/>
      <c r="D1" s="34" t="s">
        <v>18</v>
      </c>
      <c r="E1" s="139" t="str">
        <f>'プランシート  '!B38</f>
        <v>※ここに記入すると各月のシートに反映されます。</v>
      </c>
      <c r="F1" s="140"/>
      <c r="G1" s="140"/>
      <c r="H1" s="141"/>
    </row>
    <row r="2" spans="1:11" s="1" customFormat="1" ht="60" customHeight="1">
      <c r="A2" s="6"/>
      <c r="B2" s="138"/>
      <c r="C2" s="138"/>
      <c r="D2" s="33" t="s">
        <v>13</v>
      </c>
      <c r="E2" s="145">
        <f>'プランシート  '!L54</f>
        <v>0</v>
      </c>
      <c r="F2" s="146"/>
      <c r="G2" s="146"/>
      <c r="H2" s="147"/>
    </row>
    <row r="3" spans="1:11" s="8" customFormat="1" ht="21.75" customHeight="1" thickBot="1">
      <c r="A3" s="6"/>
      <c r="B3" s="4" t="str">
        <f>IF(始まり="日曜日",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11" s="11" customFormat="1" ht="19.5" customHeight="1">
      <c r="A4" s="6"/>
      <c r="B4" s="31">
        <f t="array" ref="B4:H4">日程+DATE(カレンダー,2,1)-WEEKDAY(DATE(カレンダー,2,1),(始まり="月曜日")+1)+1</f>
        <v>44955</v>
      </c>
      <c r="C4" s="31">
        <v>44956</v>
      </c>
      <c r="D4" s="31">
        <v>44957</v>
      </c>
      <c r="E4" s="31">
        <v>44958</v>
      </c>
      <c r="F4" s="31">
        <v>44959</v>
      </c>
      <c r="G4" s="31">
        <v>44960</v>
      </c>
      <c r="H4" s="31">
        <v>44961</v>
      </c>
      <c r="I4" s="2"/>
      <c r="J4" s="2"/>
      <c r="K4" s="2"/>
    </row>
    <row r="5" spans="1:11" ht="58" customHeight="1">
      <c r="B5" s="35"/>
      <c r="C5" s="35"/>
      <c r="D5" s="35"/>
      <c r="E5" s="35"/>
      <c r="F5" s="35"/>
      <c r="G5" s="35"/>
      <c r="H5" s="35"/>
    </row>
    <row r="6" spans="1:11" s="11" customFormat="1" ht="19.5" customHeight="1">
      <c r="A6" s="6"/>
      <c r="B6" s="13">
        <f t="array" ref="B6:H6">日程+DATE(カレンダー,2,1)-WEEKDAY(DATE(カレンダー,2,1),(始まり="月曜日")+1)+8</f>
        <v>44962</v>
      </c>
      <c r="C6" s="13">
        <v>44963</v>
      </c>
      <c r="D6" s="13">
        <v>44964</v>
      </c>
      <c r="E6" s="13">
        <v>44965</v>
      </c>
      <c r="F6" s="13">
        <v>44966</v>
      </c>
      <c r="G6" s="13">
        <v>44967</v>
      </c>
      <c r="H6" s="13">
        <v>44968</v>
      </c>
      <c r="I6" s="2"/>
      <c r="J6" s="2"/>
      <c r="K6" s="2"/>
    </row>
    <row r="7" spans="1:11" ht="58" customHeight="1">
      <c r="B7" s="36"/>
      <c r="C7" s="36"/>
      <c r="D7" s="36"/>
      <c r="E7" s="36"/>
      <c r="F7" s="36"/>
      <c r="G7" s="36"/>
      <c r="H7" s="36"/>
    </row>
    <row r="8" spans="1:11" s="11" customFormat="1" ht="19.5" customHeight="1">
      <c r="A8" s="6"/>
      <c r="B8" s="31">
        <f t="array" ref="B8:H8">日程+DATE(カレンダー,2,1)-WEEKDAY(DATE(カレンダー,2,1),(始まり="月曜日")+1)+15</f>
        <v>44969</v>
      </c>
      <c r="C8" s="31">
        <v>44970</v>
      </c>
      <c r="D8" s="31">
        <v>44971</v>
      </c>
      <c r="E8" s="31">
        <v>44972</v>
      </c>
      <c r="F8" s="31">
        <v>44973</v>
      </c>
      <c r="G8" s="31">
        <v>44974</v>
      </c>
      <c r="H8" s="31">
        <v>44975</v>
      </c>
      <c r="I8" s="2"/>
      <c r="J8" s="2"/>
      <c r="K8" s="2"/>
    </row>
    <row r="9" spans="1:11" ht="58" customHeight="1">
      <c r="B9" s="35"/>
      <c r="C9" s="35"/>
      <c r="D9" s="35"/>
      <c r="E9" s="35"/>
      <c r="F9" s="35"/>
      <c r="G9" s="35"/>
      <c r="H9" s="35"/>
    </row>
    <row r="10" spans="1:11" s="11" customFormat="1" ht="19.5" customHeight="1">
      <c r="A10" s="6"/>
      <c r="B10" s="13">
        <f t="array" ref="B10:H10">日程+DATE(カレンダー,2,1)-WEEKDAY(DATE(カレンダー,2,1),(始まり="月曜日")+1)+22</f>
        <v>44976</v>
      </c>
      <c r="C10" s="13">
        <v>44977</v>
      </c>
      <c r="D10" s="13">
        <v>44978</v>
      </c>
      <c r="E10" s="13">
        <v>44979</v>
      </c>
      <c r="F10" s="13">
        <v>44980</v>
      </c>
      <c r="G10" s="13">
        <v>44981</v>
      </c>
      <c r="H10" s="13">
        <v>44982</v>
      </c>
      <c r="I10" s="2"/>
      <c r="J10" s="2"/>
      <c r="K10" s="2"/>
    </row>
    <row r="11" spans="1:11" ht="58" customHeight="1">
      <c r="B11" s="36"/>
      <c r="C11" s="36"/>
      <c r="D11" s="36"/>
      <c r="E11" s="36"/>
      <c r="F11" s="36"/>
      <c r="G11" s="36"/>
      <c r="H11" s="36"/>
    </row>
    <row r="12" spans="1:11" s="11" customFormat="1" ht="19.5" customHeight="1">
      <c r="A12" s="6"/>
      <c r="B12" s="31">
        <f t="array" ref="B12:H12">日程+DATE(カレンダー,2,1)-WEEKDAY(DATE(カレンダー,2,1),(始まり="月曜日")+1)+29</f>
        <v>44983</v>
      </c>
      <c r="C12" s="31">
        <v>44984</v>
      </c>
      <c r="D12" s="31">
        <v>44985</v>
      </c>
      <c r="E12" s="31">
        <v>44986</v>
      </c>
      <c r="F12" s="31">
        <v>44987</v>
      </c>
      <c r="G12" s="31">
        <v>44988</v>
      </c>
      <c r="H12" s="31">
        <v>44989</v>
      </c>
      <c r="I12" s="2"/>
      <c r="J12" s="2"/>
      <c r="K12" s="2"/>
    </row>
    <row r="13" spans="1:11" ht="58" customHeight="1">
      <c r="B13" s="35"/>
      <c r="C13" s="35"/>
      <c r="D13" s="35"/>
      <c r="E13" s="35"/>
      <c r="F13" s="35"/>
      <c r="G13" s="35"/>
      <c r="H13" s="35"/>
    </row>
    <row r="14" spans="1:11" s="11" customFormat="1" ht="19.5" customHeight="1">
      <c r="A14" s="6"/>
      <c r="B14" s="13">
        <f t="array" ref="B14:C14">日程+DATE(カレンダー,2,1)-WEEKDAY(DATE(カレンダー,2,1),(始まり="月曜日")+1)+36</f>
        <v>44990</v>
      </c>
      <c r="C14" s="13">
        <v>44991</v>
      </c>
      <c r="D14" s="136" t="s">
        <v>0</v>
      </c>
      <c r="E14" s="137"/>
      <c r="F14" s="137"/>
      <c r="G14" s="137"/>
      <c r="H14" s="137"/>
      <c r="I14" s="2"/>
      <c r="J14" s="2"/>
      <c r="K14" s="2"/>
    </row>
    <row r="15" spans="1:11" ht="58" customHeight="1">
      <c r="B15" s="36"/>
      <c r="C15" s="36"/>
      <c r="D15" s="136"/>
      <c r="E15" s="137"/>
      <c r="F15" s="137"/>
      <c r="G15" s="137"/>
      <c r="H15" s="137"/>
    </row>
  </sheetData>
  <sheetProtection algorithmName="SHA-512" hashValue="wyYJnXZS6zJrMVvlG1PAj2pztrpCMg7SGwbVeMoei9Kdg5Rz6/teVndIG9eFQuHyUeSyqu27xgJEsI1Wn0fOzw==" saltValue="lTJZb99QNS9l6vfTCUCW4Q==" spinCount="100000" sheet="1" objects="1" scenarios="1"/>
  <mergeCells count="5">
    <mergeCell ref="D14:D15"/>
    <mergeCell ref="E14:H15"/>
    <mergeCell ref="E1:H1"/>
    <mergeCell ref="E2:H2"/>
    <mergeCell ref="B1:C2"/>
  </mergeCells>
  <phoneticPr fontId="28"/>
  <conditionalFormatting sqref="B12:H12 B14:C14">
    <cfRule type="expression" dxfId="3" priority="2">
      <formula>AND(DAY(B12)&gt;=1,DAY(B12)&lt;=15)</formula>
    </cfRule>
  </conditionalFormatting>
  <conditionalFormatting sqref="B4:G4">
    <cfRule type="expression" dxfId="2" priority="1">
      <formula>DAY(B4)&gt;8</formula>
    </cfRule>
  </conditionalFormatting>
  <dataValidations xWindow="441" yWindow="783"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FA97B05D-1344-4FAD-976F-3B1AE611C077}"/>
    <dataValidation allowBlank="1" showInputMessage="1" showErrorMessage="1" prompt="この行と行 6、8、10、12、14 は、上のセルのカレンダー日に関連する毎日のメモを入力するためのセルです" sqref="B5" xr:uid="{18858C37-6D7C-4BEF-B7EB-4CC2C4C5E4E4}"/>
    <dataValidation allowBlank="1" showInputMessage="1" showErrorMessage="1" prompt="このセルにメモを入力します" sqref="E14:H15" xr:uid="{9074BBB2-4797-47EE-99A9-604AAD35BF0B}"/>
    <dataValidation allowBlank="1" showInputMessage="1" showErrorMessage="1" prompt="右側のセルにメモを入力します" sqref="D14:D15" xr:uid="{46390509-F653-4E19-8E2A-969ECD7479E0}"/>
    <dataValidation allowBlank="1" showInputMessage="1" showErrorMessage="1" prompt="2 月の月間カレンダー" sqref="A2" xr:uid="{F089C4A5-517B-40BA-AC79-A4AD28B99DDA}"/>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CF7F3E1D-9B65-48A2-BC06-832CC45DC4F9}"/>
    <dataValidation allowBlank="1" showInputMessage="1" showErrorMessage="1" prompt="曜日は自動的に決定されます" sqref="C3:H3" xr:uid="{E6A5F33F-E7CE-4C19-9D0F-805D8A565B07}"/>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52D05F58-0F77-486C-A36D-35BCFA763883}"/>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010B81D2-FA5D-4190-897B-9703C6A13B46}"/>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BA9F-A992-45CC-8EB2-0A4EAB12950D}">
  <sheetPr>
    <tabColor theme="4"/>
    <pageSetUpPr fitToPage="1"/>
  </sheetPr>
  <dimension ref="A1:K15"/>
  <sheetViews>
    <sheetView showGridLines="0" workbookViewId="0"/>
  </sheetViews>
  <sheetFormatPr baseColWidth="10" defaultColWidth="8.85546875" defaultRowHeight="16"/>
  <cols>
    <col min="1" max="1" width="2.7109375" style="6" customWidth="1"/>
    <col min="2" max="2" width="18.42578125" style="6" customWidth="1"/>
    <col min="3" max="8" width="17.7109375" style="6" customWidth="1"/>
    <col min="9" max="9" width="2.7109375" style="6" customWidth="1"/>
    <col min="10" max="10" width="10.7109375" style="6" customWidth="1"/>
    <col min="11" max="11" width="8.85546875" style="6"/>
    <col min="12" max="16384" width="8.85546875" style="12"/>
  </cols>
  <sheetData>
    <row r="1" spans="1:8" ht="54.75" customHeight="1" thickBot="1">
      <c r="B1" s="138" t="str">
        <f>カレンダー&amp;" 年"&amp;" 3 月"</f>
        <v>2023 年 3 月</v>
      </c>
      <c r="C1" s="138"/>
      <c r="D1" s="34" t="s">
        <v>18</v>
      </c>
      <c r="E1" s="139" t="str">
        <f>'プランシート  '!B38</f>
        <v>※ここに記入すると各月のシートに反映されます。</v>
      </c>
      <c r="F1" s="140"/>
      <c r="G1" s="140"/>
      <c r="H1" s="141"/>
    </row>
    <row r="2" spans="1:8" s="6" customFormat="1" ht="60" customHeight="1">
      <c r="B2" s="138"/>
      <c r="C2" s="138"/>
      <c r="D2" s="33" t="s">
        <v>13</v>
      </c>
      <c r="E2" s="145">
        <f>'プランシート  '!P54</f>
        <v>0</v>
      </c>
      <c r="F2" s="146"/>
      <c r="G2" s="146"/>
      <c r="H2" s="147"/>
    </row>
    <row r="3" spans="1:8" s="14" customFormat="1" ht="21.75" customHeight="1" thickBot="1">
      <c r="A3" s="6"/>
      <c r="B3" s="4" t="str">
        <f>IF(始まり="日曜日", "日曜日","月曜日")</f>
        <v>日曜日</v>
      </c>
      <c r="C3" s="4" t="str">
        <f t="shared" ref="C3:H3" si="0">UPPER(TEXT(C4,"aaaa"))</f>
        <v>月曜日</v>
      </c>
      <c r="D3" s="4" t="str">
        <f t="shared" si="0"/>
        <v>火曜日</v>
      </c>
      <c r="E3" s="4" t="str">
        <f t="shared" si="0"/>
        <v>水曜日</v>
      </c>
      <c r="F3" s="4" t="str">
        <f t="shared" si="0"/>
        <v>木曜日</v>
      </c>
      <c r="G3" s="4" t="str">
        <f t="shared" si="0"/>
        <v>金曜日</v>
      </c>
      <c r="H3" s="4" t="str">
        <f t="shared" si="0"/>
        <v>土曜日</v>
      </c>
    </row>
    <row r="4" spans="1:8" s="6" customFormat="1" ht="19.5" customHeight="1">
      <c r="B4" s="31">
        <f t="array" ref="B4:H4">日程+DATE(カレンダー,3,1)-WEEKDAY(DATE(カレンダー,3,1),(始まり="月曜日")+1)+1</f>
        <v>44983</v>
      </c>
      <c r="C4" s="31">
        <v>44984</v>
      </c>
      <c r="D4" s="31">
        <v>44985</v>
      </c>
      <c r="E4" s="31">
        <v>44986</v>
      </c>
      <c r="F4" s="31">
        <v>44987</v>
      </c>
      <c r="G4" s="31">
        <v>44988</v>
      </c>
      <c r="H4" s="31">
        <v>44989</v>
      </c>
    </row>
    <row r="5" spans="1:8" s="6" customFormat="1" ht="58" customHeight="1">
      <c r="B5" s="35"/>
      <c r="C5" s="35"/>
      <c r="D5" s="35"/>
      <c r="E5" s="35"/>
      <c r="F5" s="35"/>
      <c r="G5" s="35"/>
      <c r="H5" s="35"/>
    </row>
    <row r="6" spans="1:8" s="6" customFormat="1" ht="19.5" customHeight="1">
      <c r="B6" s="13">
        <f t="array" ref="B6:H6">日程+DATE(カレンダー,3,1)-WEEKDAY(DATE(カレンダー,3,1),(始まり="月曜日")+1)+8</f>
        <v>44990</v>
      </c>
      <c r="C6" s="13">
        <v>44991</v>
      </c>
      <c r="D6" s="13">
        <v>44992</v>
      </c>
      <c r="E6" s="13">
        <v>44993</v>
      </c>
      <c r="F6" s="13">
        <v>44994</v>
      </c>
      <c r="G6" s="13">
        <v>44995</v>
      </c>
      <c r="H6" s="13">
        <v>44996</v>
      </c>
    </row>
    <row r="7" spans="1:8" s="6" customFormat="1" ht="58" customHeight="1">
      <c r="B7" s="36"/>
      <c r="C7" s="36"/>
      <c r="D7" s="36"/>
      <c r="E7" s="36"/>
      <c r="F7" s="36"/>
      <c r="G7" s="36"/>
      <c r="H7" s="36"/>
    </row>
    <row r="8" spans="1:8" s="6" customFormat="1" ht="19.5" customHeight="1">
      <c r="B8" s="31">
        <f t="array" ref="B8:H8">日程+DATE(カレンダー,3,1)-WEEKDAY(DATE(カレンダー,3,1),(始まり="月曜日")+1)+15</f>
        <v>44997</v>
      </c>
      <c r="C8" s="31">
        <v>44998</v>
      </c>
      <c r="D8" s="31">
        <v>44999</v>
      </c>
      <c r="E8" s="31">
        <v>45000</v>
      </c>
      <c r="F8" s="31">
        <v>45001</v>
      </c>
      <c r="G8" s="31">
        <v>45002</v>
      </c>
      <c r="H8" s="31">
        <v>45003</v>
      </c>
    </row>
    <row r="9" spans="1:8" s="6" customFormat="1" ht="58" customHeight="1">
      <c r="B9" s="35"/>
      <c r="C9" s="35"/>
      <c r="D9" s="35"/>
      <c r="E9" s="35"/>
      <c r="F9" s="35"/>
      <c r="G9" s="35"/>
      <c r="H9" s="35"/>
    </row>
    <row r="10" spans="1:8" s="6" customFormat="1" ht="19.5" customHeight="1">
      <c r="B10" s="13">
        <f t="array" ref="B10:H10">日程+DATE(カレンダー,3,1)-WEEKDAY(DATE(カレンダー,3,1),(始まり="月曜日")+1)+22</f>
        <v>45004</v>
      </c>
      <c r="C10" s="13">
        <v>45005</v>
      </c>
      <c r="D10" s="13">
        <v>45006</v>
      </c>
      <c r="E10" s="13">
        <v>45007</v>
      </c>
      <c r="F10" s="13">
        <v>45008</v>
      </c>
      <c r="G10" s="13">
        <v>45009</v>
      </c>
      <c r="H10" s="13">
        <v>45010</v>
      </c>
    </row>
    <row r="11" spans="1:8" s="6" customFormat="1" ht="58" customHeight="1">
      <c r="B11" s="36"/>
      <c r="C11" s="36"/>
      <c r="D11" s="36"/>
      <c r="E11" s="36"/>
      <c r="F11" s="36"/>
      <c r="G11" s="36"/>
      <c r="H11" s="36"/>
    </row>
    <row r="12" spans="1:8" s="6" customFormat="1" ht="19.5" customHeight="1">
      <c r="B12" s="31">
        <f t="array" ref="B12:H12">日程+DATE(カレンダー,3,1)-WEEKDAY(DATE(カレンダー,3,1),(始まり="月曜日")+1)+29</f>
        <v>45011</v>
      </c>
      <c r="C12" s="31">
        <v>45012</v>
      </c>
      <c r="D12" s="31">
        <v>45013</v>
      </c>
      <c r="E12" s="31">
        <v>45014</v>
      </c>
      <c r="F12" s="31">
        <v>45015</v>
      </c>
      <c r="G12" s="31">
        <v>45016</v>
      </c>
      <c r="H12" s="31">
        <v>45017</v>
      </c>
    </row>
    <row r="13" spans="1:8" s="6" customFormat="1" ht="58" customHeight="1">
      <c r="B13" s="35"/>
      <c r="C13" s="35"/>
      <c r="D13" s="35"/>
      <c r="E13" s="35"/>
      <c r="F13" s="35"/>
      <c r="G13" s="35"/>
      <c r="H13" s="35"/>
    </row>
    <row r="14" spans="1:8" s="6" customFormat="1" ht="19.5" customHeight="1">
      <c r="B14" s="13">
        <f t="array" ref="B14:C14">日程+DATE(カレンダー,3,1)-WEEKDAY(DATE(カレンダー,3,1),(始まり="月曜日")+1)+36</f>
        <v>45018</v>
      </c>
      <c r="C14" s="13">
        <v>45019</v>
      </c>
      <c r="D14" s="136" t="s">
        <v>0</v>
      </c>
      <c r="E14" s="137"/>
      <c r="F14" s="137"/>
      <c r="G14" s="137"/>
      <c r="H14" s="137"/>
    </row>
    <row r="15" spans="1:8" s="6" customFormat="1" ht="58" customHeight="1">
      <c r="B15" s="36"/>
      <c r="C15" s="36"/>
      <c r="D15" s="136"/>
      <c r="E15" s="137"/>
      <c r="F15" s="137"/>
      <c r="G15" s="137"/>
      <c r="H15" s="137"/>
    </row>
  </sheetData>
  <sheetProtection algorithmName="SHA-512" hashValue="S5FF9REpEefySgZlXfZnY05Kllnqw1JGyPC1rygsE+jW9dBwqMAGd1J3zVxtIlBsbMRTmO/eBy02G+0xoYaR+g==" saltValue="e2/1jdxF0H2smQCewMMBQQ==" spinCount="100000" sheet="1" objects="1" scenarios="1"/>
  <mergeCells count="5">
    <mergeCell ref="D14:D15"/>
    <mergeCell ref="E14:H15"/>
    <mergeCell ref="B1:C2"/>
    <mergeCell ref="E1:H1"/>
    <mergeCell ref="E2:H2"/>
  </mergeCells>
  <phoneticPr fontId="28"/>
  <conditionalFormatting sqref="B12:H12 B14:C14">
    <cfRule type="expression" dxfId="1" priority="2">
      <formula>AND(DAY(B12)&gt;=1,DAY(B12)&lt;=15)</formula>
    </cfRule>
  </conditionalFormatting>
  <conditionalFormatting sqref="B4:G4">
    <cfRule type="expression" dxfId="0" priority="1">
      <formula>DAY(B4)&gt;8</formula>
    </cfRule>
  </conditionalFormatting>
  <dataValidations count="9">
    <dataValidation allowBlank="1" showInputMessage="1" showErrorMessage="1" prompt="この行と行 5、7、9、11、13 には、週のカレンダー日が含まれます。このセルの数字が 1 でない場合は、前の月の日付ということです。セル E13 にメモを入力します" sqref="B4" xr:uid="{19BD2F6C-04DA-422B-BCD9-A3E466C48AD0}"/>
    <dataValidation allowBlank="1" showInputMessage="1" showErrorMessage="1" prompt="この行には、このカレンダーの曜日名が含まれます。このセルには、週の最初の曜日が含まれます。最初の曜日を変更するには、1 月のワークシートのセル K3 で新しい曜日を選びます" sqref="B3" xr:uid="{7F1E6544-1DAB-4633-A2B5-15CE96E732EC}"/>
    <dataValidation allowBlank="1" showInputMessage="1" showErrorMessage="1" prompt="曜日は自動的に決定されます" sqref="C3:H3" xr:uid="{80661E2C-B02E-4B0D-92F0-6018CFF76D26}"/>
    <dataValidation allowBlank="1" showInputMessage="1" showErrorMessage="1" prompt="3 月の月間カレンダー" sqref="A2" xr:uid="{08664314-D048-4B85-990C-5ABE11F7B566}"/>
    <dataValidation allowBlank="1" showInputMessage="1" showErrorMessage="1" prompt="右側のセルにメモを入力します" sqref="D14:D15" xr:uid="{1AE69227-B9A0-4962-AA5F-57CEDC95A10A}"/>
    <dataValidation allowBlank="1" showInputMessage="1" showErrorMessage="1" prompt="このセルにメモを入力します" sqref="E14:H15" xr:uid="{C91A7E63-AA10-4735-82BC-AA5742292773}"/>
    <dataValidation allowBlank="1" showInputMessage="1" showErrorMessage="1" prompt="この行と行 6、8、10、12、14 は、上のセルのカレンダー日に関連する毎日のメモを入力するためのセルです" sqref="B5" xr:uid="{85B5AD1A-3133-47BD-B565-DCA8E2F13C78}"/>
    <dataValidation allowBlank="1" showInputMessage="1" showErrorMessage="1" prompt="このセルの年は、1 月のワークシートに入力された年に基づいて自動的に更新されます。下のカレンダーには、前の月と次の月の日付が薄い色のフォントで表示されます。" sqref="B1" xr:uid="{B0E34A5F-A791-446A-ADA0-3524B941D153}"/>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D1:D2" xr:uid="{A198D387-05C8-4494-A2D1-623C07BEF907}"/>
  </dataValidations>
  <printOptions horizontalCentered="1" verticalCentered="1"/>
  <pageMargins left="0.7" right="0.7" top="0.75" bottom="0.75" header="0.3" footer="0.3"/>
  <pageSetup paperSize="9" scale="84"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EF9DA293169C40910511C53C7EB7AE" ma:contentTypeVersion="12" ma:contentTypeDescription="新しいドキュメントを作成します。" ma:contentTypeScope="" ma:versionID="030822bf9f0d440c9703d0bd80091c7d">
  <xsd:schema xmlns:xsd="http://www.w3.org/2001/XMLSchema" xmlns:xs="http://www.w3.org/2001/XMLSchema" xmlns:p="http://schemas.microsoft.com/office/2006/metadata/properties" xmlns:ns2="526808cd-d01b-4cb6-9c4c-304b0e05145a" xmlns:ns3="aff98c89-c8a3-4c55-be49-e3a2d971193e" targetNamespace="http://schemas.microsoft.com/office/2006/metadata/properties" ma:root="true" ma:fieldsID="0c5fe6f744ecec6fb58d7f2810e9c487" ns2:_="" ns3:_="">
    <xsd:import namespace="526808cd-d01b-4cb6-9c4c-304b0e05145a"/>
    <xsd:import namespace="aff98c89-c8a3-4c55-be49-e3a2d97119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808cd-d01b-4cb6-9c4c-304b0e0514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f98c89-c8a3-4c55-be49-e3a2d971193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97C54D-A7F6-41DF-A8E1-D05A9F3D8351}">
  <ds:schemaRefs>
    <ds:schemaRef ds:uri="http://schemas.microsoft.com/sharepoint/v3/contenttype/forms"/>
  </ds:schemaRefs>
</ds:datastoreItem>
</file>

<file path=customXml/itemProps2.xml><?xml version="1.0" encoding="utf-8"?>
<ds:datastoreItem xmlns:ds="http://schemas.openxmlformats.org/officeDocument/2006/customXml" ds:itemID="{0C7AEB98-49E1-47FE-B964-D5F62D4B4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6808cd-d01b-4cb6-9c4c-304b0e05145a"/>
    <ds:schemaRef ds:uri="aff98c89-c8a3-4c55-be49-e3a2d9711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FBE46F-B93D-4412-A8FB-BD68664492EE}">
  <ds:schemaRefs>
    <ds:schemaRef ds:uri="http://schemas.microsoft.com/office/2006/metadata/properties"/>
    <ds:schemaRef ds:uri="http://purl.org/dc/terms/"/>
    <ds:schemaRef ds:uri="http://www.w3.org/XML/1998/namespace"/>
    <ds:schemaRef ds:uri="aff98c89-c8a3-4c55-be49-e3a2d971193e"/>
    <ds:schemaRef ds:uri="526808cd-d01b-4cb6-9c4c-304b0e05145a"/>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プランシートの使い方</vt:lpstr>
      <vt:lpstr>プランシート  </vt:lpstr>
      <vt:lpstr>1 月</vt:lpstr>
      <vt:lpstr>2 月</vt:lpstr>
      <vt:lpstr>3 月</vt:lpstr>
      <vt:lpstr>4 月</vt:lpstr>
      <vt:lpstr>5 月</vt:lpstr>
      <vt:lpstr>6 月</vt:lpstr>
      <vt:lpstr>7 月</vt:lpstr>
      <vt:lpstr>8 月</vt:lpstr>
      <vt:lpstr>9 月</vt:lpstr>
      <vt:lpstr>10月</vt:lpstr>
      <vt:lpstr>11月</vt:lpstr>
      <vt:lpstr>12 月</vt:lpstr>
      <vt:lpstr>2023年1月</vt:lpstr>
      <vt:lpstr>2023年2月</vt:lpstr>
      <vt:lpstr>2023年3月</vt:lpstr>
      <vt:lpstr>'1 月'!Print_Area</vt:lpstr>
      <vt:lpstr>'2023年1月'!Print_Area</vt:lpstr>
      <vt:lpstr>'プランシート  '!Print_Area</vt:lpstr>
      <vt:lpstr>カレンダー</vt:lpstr>
      <vt:lpstr>コラム</vt:lpstr>
      <vt:lpstr>コラム②</vt:lpstr>
      <vt:lpstr>コラム③</vt:lpstr>
      <vt:lpstr>コラム④</vt:lpstr>
      <vt:lpstr>コラム⑤</vt:lpstr>
      <vt:lpstr>コラム⑥</vt:lpstr>
      <vt:lpstr>コラム⑦</vt:lpstr>
      <vt:lpstr>スケジュール</vt:lpstr>
      <vt:lpstr>始まり</vt:lpstr>
      <vt:lpstr>週</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郁</dc:creator>
  <cp:lastModifiedBy>Microsoft Office User</cp:lastModifiedBy>
  <dcterms:created xsi:type="dcterms:W3CDTF">2017-12-20T01:58:27Z</dcterms:created>
  <dcterms:modified xsi:type="dcterms:W3CDTF">2022-05-09T04:10:13Z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0x0101008AEF9DA293169C40910511C53C7EB7AE</vt:lpwstr>
  </property>
</Properties>
</file>